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Default Extension="wmf" ContentType="image/x-wmf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28755" windowHeight="12585"/>
  </bookViews>
  <sheets>
    <sheet name="Выводка" sheetId="1" r:id="rId1"/>
    <sheet name="МЛ ВС" sheetId="2" r:id="rId2"/>
    <sheet name="ППдВ" sheetId="3" r:id="rId3"/>
    <sheet name="КПд" sheetId="4" r:id="rId4"/>
    <sheet name="ППдА ут" sheetId="5" r:id="rId5"/>
    <sheet name="ЛПд" sheetId="6" r:id="rId6"/>
    <sheet name="Абс ВС дети" sheetId="7" r:id="rId7"/>
    <sheet name="СП2 u25" sheetId="8" r:id="rId8"/>
    <sheet name="БП u25" sheetId="9" r:id="rId9"/>
    <sheet name="Абс U25" sheetId="10" r:id="rId10"/>
    <sheet name="БП" sheetId="11" r:id="rId11"/>
    <sheet name="ПБП" sheetId="12" r:id="rId12"/>
    <sheet name="Абс БК" sheetId="13" r:id="rId13"/>
    <sheet name="МП" sheetId="14" r:id="rId14"/>
    <sheet name="СП1" sheetId="15" r:id="rId15"/>
    <sheet name="КЮР СП1" sheetId="16" r:id="rId16"/>
    <sheet name="Абс МК" sheetId="17" r:id="rId17"/>
    <sheet name="КПЮн" sheetId="18" r:id="rId18"/>
    <sheet name="ЛПЮн" sheetId="19" r:id="rId19"/>
    <sheet name="КЮР юн" sheetId="20" r:id="rId20"/>
    <sheet name="Абс Юн" sheetId="21" r:id="rId21"/>
    <sheet name="КПЮр" sheetId="22" r:id="rId22"/>
    <sheet name="ЛПЮр" sheetId="23" r:id="rId23"/>
    <sheet name="КЮР юр" sheetId="24" r:id="rId24"/>
    <sheet name="Абс Юр" sheetId="25" r:id="rId25"/>
    <sheet name="Судейская ВС" sheetId="26" r:id="rId26"/>
  </sheets>
  <definedNames>
    <definedName name="_xlnm._FilterDatabase" localSheetId="6" hidden="1">'Абс ВС дети'!$A$10:$N$18</definedName>
    <definedName name="_xlnm._FilterDatabase" localSheetId="20" hidden="1">'Абс Юн'!$A$10:$M$22</definedName>
    <definedName name="_xlnm._FilterDatabase" localSheetId="24" hidden="1">'Абс Юр'!$A$10:$M$15</definedName>
    <definedName name="_xlnm._FilterDatabase" localSheetId="0" hidden="1">Выводка!$A$5:$L$40</definedName>
    <definedName name="_xlnm._FilterDatabase" localSheetId="1" hidden="1">'МЛ ВС'!$A$5:$K$40</definedName>
    <definedName name="_xlnm.Print_Titles" localSheetId="9">'Абс U25'!$9:$10</definedName>
    <definedName name="_xlnm.Print_Titles" localSheetId="12">'Абс БК'!$9:$10</definedName>
    <definedName name="_xlnm.Print_Titles" localSheetId="16">'Абс МК'!$9:$10</definedName>
    <definedName name="_xlnm.Print_Titles" localSheetId="10">БП!$10:$11</definedName>
    <definedName name="_xlnm.Print_Titles" localSheetId="8">'БП u25'!$10:$11</definedName>
    <definedName name="_xlnm.Print_Titles" localSheetId="3">КПд!$9:$11</definedName>
    <definedName name="_xlnm.Print_Titles" localSheetId="17">КПЮн!$10:$11</definedName>
    <definedName name="_xlnm.Print_Titles" localSheetId="21">КПЮр!$10:$11</definedName>
    <definedName name="_xlnm.Print_Titles" localSheetId="5">ЛПд!$9:$11</definedName>
    <definedName name="_xlnm.Print_Titles" localSheetId="18">ЛПЮн!$10:$11</definedName>
    <definedName name="_xlnm.Print_Titles" localSheetId="22">ЛПЮр!$10:$11</definedName>
    <definedName name="_xlnm.Print_Titles" localSheetId="13">МП!$10:$11</definedName>
    <definedName name="_xlnm.Print_Titles" localSheetId="11">ПБП!$10:$11</definedName>
    <definedName name="_xlnm.Print_Titles" localSheetId="4">'ППдА ут'!$8:$10</definedName>
    <definedName name="_xlnm.Print_Titles" localSheetId="2">ППдВ!$9:$11</definedName>
    <definedName name="_xlnm.Print_Titles" localSheetId="14">СП1!$10:$11</definedName>
    <definedName name="_xlnm.Print_Titles" localSheetId="7">'СП2 u25'!$10:$11</definedName>
    <definedName name="_xlnm.Print_Area" localSheetId="9">'Абс U25'!$A$1:$N$16</definedName>
    <definedName name="_xlnm.Print_Area" localSheetId="12">'Абс БК'!$A$1:$N$17</definedName>
    <definedName name="_xlnm.Print_Area" localSheetId="6">'Абс ВС дети'!$A$1:$O$22</definedName>
    <definedName name="_xlnm.Print_Area" localSheetId="16">'Абс МК'!$A$1:$O$22</definedName>
    <definedName name="_xlnm.Print_Area" localSheetId="20">'Абс Юн'!$A$1:$O$26</definedName>
    <definedName name="_xlnm.Print_Area" localSheetId="24">'Абс Юр'!$A$1:$O$19</definedName>
    <definedName name="_xlnm.Print_Area" localSheetId="10">БП!$A$1:$AF$18</definedName>
    <definedName name="_xlnm.Print_Area" localSheetId="8">'БП u25'!$A$1:$AF$17</definedName>
    <definedName name="_xlnm.Print_Area" localSheetId="0">Выводка!$A$1:$L$60</definedName>
    <definedName name="_xlnm.Print_Area" localSheetId="3">КПд!$A$1:$AH$27</definedName>
    <definedName name="_xlnm.Print_Area" localSheetId="17">КПЮн!$A$1:$AF$26</definedName>
    <definedName name="_xlnm.Print_Area" localSheetId="21">КПЮр!$A$1:$AF$21</definedName>
    <definedName name="_xlnm.Print_Area" localSheetId="5">ЛПд!$A$1:$AH$26</definedName>
    <definedName name="_xlnm.Print_Area" localSheetId="18">ЛПЮн!$A$1:$AF$24</definedName>
    <definedName name="_xlnm.Print_Area" localSheetId="22">ЛПЮр!$A$1:$AF$21</definedName>
    <definedName name="_xlnm.Print_Area" localSheetId="1">'МЛ ВС'!$A$1:$K$60</definedName>
    <definedName name="_xlnm.Print_Area" localSheetId="13">МП!$A$1:$AF$22</definedName>
    <definedName name="_xlnm.Print_Area" localSheetId="11">ПБП!$A$1:$AF$18</definedName>
    <definedName name="_xlnm.Print_Area" localSheetId="4">'ППдА ут'!$A$1:$AH$15</definedName>
    <definedName name="_xlnm.Print_Area" localSheetId="2">ППдВ!$A$1:$AH$27</definedName>
    <definedName name="_xlnm.Print_Area" localSheetId="14">СП1!$A$1:$AF$22</definedName>
    <definedName name="_xlnm.Print_Area" localSheetId="7">'СП2 u25'!$A$1:$AF$17</definedName>
  </definedNames>
  <calcPr calcId="125725"/>
</workbook>
</file>

<file path=xl/calcChain.xml><?xml version="1.0" encoding="utf-8"?>
<calcChain xmlns="http://schemas.openxmlformats.org/spreadsheetml/2006/main">
  <c r="O13" i="25"/>
  <c r="O12"/>
  <c r="O11"/>
  <c r="AG15" i="24"/>
  <c r="AF15"/>
  <c r="AI15" s="1"/>
  <c r="AD15"/>
  <c r="AE15" s="1"/>
  <c r="Z15"/>
  <c r="AA13" s="1"/>
  <c r="V15"/>
  <c r="R15"/>
  <c r="S13" s="1"/>
  <c r="N15"/>
  <c r="AG14"/>
  <c r="AF14"/>
  <c r="AI14" s="1"/>
  <c r="AD14"/>
  <c r="AE14" s="1"/>
  <c r="AA14"/>
  <c r="Z14"/>
  <c r="V14"/>
  <c r="W14" s="1"/>
  <c r="S14"/>
  <c r="R14"/>
  <c r="N14"/>
  <c r="O14" s="1"/>
  <c r="AI13"/>
  <c r="AG13"/>
  <c r="AF13"/>
  <c r="AD13"/>
  <c r="AE13" s="1"/>
  <c r="Z13"/>
  <c r="V13"/>
  <c r="W13" s="1"/>
  <c r="R13"/>
  <c r="N13"/>
  <c r="O13" s="1"/>
  <c r="AI12"/>
  <c r="AG12"/>
  <c r="AF12"/>
  <c r="AE12"/>
  <c r="AD12"/>
  <c r="Z12"/>
  <c r="AA12" s="1"/>
  <c r="W12"/>
  <c r="V12"/>
  <c r="W15" s="1"/>
  <c r="R12"/>
  <c r="S12" s="1"/>
  <c r="O12"/>
  <c r="N12"/>
  <c r="O15" s="1"/>
  <c r="AC17" i="23"/>
  <c r="Y17"/>
  <c r="Z17" s="1"/>
  <c r="V17"/>
  <c r="W17" s="1"/>
  <c r="S17"/>
  <c r="T17" s="1"/>
  <c r="P17"/>
  <c r="Q17" s="1"/>
  <c r="M17"/>
  <c r="AE17" s="1"/>
  <c r="AC16"/>
  <c r="Y16"/>
  <c r="Z16" s="1"/>
  <c r="V16"/>
  <c r="W16" s="1"/>
  <c r="S16"/>
  <c r="T16" s="1"/>
  <c r="P16"/>
  <c r="Q16" s="1"/>
  <c r="M16"/>
  <c r="AE16" s="1"/>
  <c r="AC15"/>
  <c r="Y15"/>
  <c r="Z15" s="1"/>
  <c r="V15"/>
  <c r="W15" s="1"/>
  <c r="S15"/>
  <c r="T15" s="1"/>
  <c r="P15"/>
  <c r="Q15" s="1"/>
  <c r="M15"/>
  <c r="AE15" s="1"/>
  <c r="AC14"/>
  <c r="Y14"/>
  <c r="Z14" s="1"/>
  <c r="V14"/>
  <c r="W14" s="1"/>
  <c r="S14"/>
  <c r="T14" s="1"/>
  <c r="P14"/>
  <c r="Q14" s="1"/>
  <c r="M14"/>
  <c r="AE14" s="1"/>
  <c r="AC13"/>
  <c r="Y13"/>
  <c r="Z13" s="1"/>
  <c r="V13"/>
  <c r="W13" s="1"/>
  <c r="S13"/>
  <c r="T13" s="1"/>
  <c r="P13"/>
  <c r="Q13" s="1"/>
  <c r="M13"/>
  <c r="AE13" s="1"/>
  <c r="AC12"/>
  <c r="Y12"/>
  <c r="Z12" s="1"/>
  <c r="V12"/>
  <c r="W12" s="1"/>
  <c r="S12"/>
  <c r="T12" s="1"/>
  <c r="P12"/>
  <c r="Q12" s="1"/>
  <c r="M12"/>
  <c r="AE12" s="1"/>
  <c r="AC17" i="22"/>
  <c r="Y17"/>
  <c r="Z17" s="1"/>
  <c r="V17"/>
  <c r="W17" s="1"/>
  <c r="S17"/>
  <c r="T17" s="1"/>
  <c r="P17"/>
  <c r="Q17" s="1"/>
  <c r="M17"/>
  <c r="AE17" s="1"/>
  <c r="AC16"/>
  <c r="Y16"/>
  <c r="Z16" s="1"/>
  <c r="V16"/>
  <c r="W16" s="1"/>
  <c r="S16"/>
  <c r="T16" s="1"/>
  <c r="P16"/>
  <c r="Q16" s="1"/>
  <c r="M16"/>
  <c r="AE16" s="1"/>
  <c r="AC15"/>
  <c r="Y15"/>
  <c r="Z15" s="1"/>
  <c r="V15"/>
  <c r="W15" s="1"/>
  <c r="S15"/>
  <c r="T15" s="1"/>
  <c r="P15"/>
  <c r="Q15" s="1"/>
  <c r="M15"/>
  <c r="AE15" s="1"/>
  <c r="AC14"/>
  <c r="Y14"/>
  <c r="Z14" s="1"/>
  <c r="V14"/>
  <c r="W14" s="1"/>
  <c r="S14"/>
  <c r="T14" s="1"/>
  <c r="P14"/>
  <c r="Q14" s="1"/>
  <c r="M14"/>
  <c r="AE14" s="1"/>
  <c r="AC13"/>
  <c r="Y13"/>
  <c r="Z13" s="1"/>
  <c r="V13"/>
  <c r="W13" s="1"/>
  <c r="S13"/>
  <c r="T13" s="1"/>
  <c r="P13"/>
  <c r="Q13" s="1"/>
  <c r="M13"/>
  <c r="AE13" s="1"/>
  <c r="AC12"/>
  <c r="Y12"/>
  <c r="Z12" s="1"/>
  <c r="V12"/>
  <c r="W12" s="1"/>
  <c r="S12"/>
  <c r="T12" s="1"/>
  <c r="P12"/>
  <c r="Q12" s="1"/>
  <c r="M12"/>
  <c r="AE12" s="1"/>
  <c r="O19" i="21"/>
  <c r="O18"/>
  <c r="O17"/>
  <c r="O16"/>
  <c r="O15"/>
  <c r="O14"/>
  <c r="O13"/>
  <c r="O12"/>
  <c r="O11"/>
  <c r="AG20" i="20"/>
  <c r="AF20"/>
  <c r="AI20" s="1"/>
  <c r="AD20"/>
  <c r="AE20" s="1"/>
  <c r="Z20"/>
  <c r="AA20" s="1"/>
  <c r="R20"/>
  <c r="N20"/>
  <c r="AG19"/>
  <c r="AF19"/>
  <c r="AI19" s="1"/>
  <c r="AD19"/>
  <c r="AE19" s="1"/>
  <c r="Z19"/>
  <c r="AA19" s="1"/>
  <c r="V19"/>
  <c r="W19" s="1"/>
  <c r="R19"/>
  <c r="S19" s="1"/>
  <c r="N19"/>
  <c r="O19" s="1"/>
  <c r="AG18"/>
  <c r="AI18" s="1"/>
  <c r="AF18"/>
  <c r="AD18"/>
  <c r="Z18"/>
  <c r="V18"/>
  <c r="R18"/>
  <c r="N18"/>
  <c r="AI17"/>
  <c r="AG17"/>
  <c r="AF17"/>
  <c r="AD17"/>
  <c r="AE17" s="1"/>
  <c r="Z17"/>
  <c r="AA17" s="1"/>
  <c r="V17"/>
  <c r="W17" s="1"/>
  <c r="R17"/>
  <c r="S17" s="1"/>
  <c r="N17"/>
  <c r="O17" s="1"/>
  <c r="AG16"/>
  <c r="AF16"/>
  <c r="AI16" s="1"/>
  <c r="AD16"/>
  <c r="Z16"/>
  <c r="V16"/>
  <c r="R16"/>
  <c r="N16"/>
  <c r="AG15"/>
  <c r="AF15"/>
  <c r="AI15" s="1"/>
  <c r="AD15"/>
  <c r="AE15" s="1"/>
  <c r="Z15"/>
  <c r="AA15" s="1"/>
  <c r="V15"/>
  <c r="W15" s="1"/>
  <c r="R15"/>
  <c r="S15" s="1"/>
  <c r="N15"/>
  <c r="O15" s="1"/>
  <c r="AG14"/>
  <c r="AI14" s="1"/>
  <c r="AF14"/>
  <c r="AD14"/>
  <c r="Z14"/>
  <c r="V14"/>
  <c r="R14"/>
  <c r="N14"/>
  <c r="AI13"/>
  <c r="AG13"/>
  <c r="AF13"/>
  <c r="AD13"/>
  <c r="AE16" s="1"/>
  <c r="Z13"/>
  <c r="AA13" s="1"/>
  <c r="V13"/>
  <c r="W16" s="1"/>
  <c r="R13"/>
  <c r="S13" s="1"/>
  <c r="N13"/>
  <c r="O20" s="1"/>
  <c r="AG12"/>
  <c r="AF12"/>
  <c r="AI12" s="1"/>
  <c r="AE12"/>
  <c r="AD12"/>
  <c r="AA12"/>
  <c r="Z12"/>
  <c r="W12"/>
  <c r="V12"/>
  <c r="W20" s="1"/>
  <c r="S12"/>
  <c r="R12"/>
  <c r="O12"/>
  <c r="N12"/>
  <c r="AE22" i="19"/>
  <c r="AC22"/>
  <c r="Z22"/>
  <c r="Y22"/>
  <c r="W22"/>
  <c r="V22"/>
  <c r="T22"/>
  <c r="S22"/>
  <c r="Q22"/>
  <c r="P22"/>
  <c r="N22"/>
  <c r="M22"/>
  <c r="AE21"/>
  <c r="AC21"/>
  <c r="Z21"/>
  <c r="Y21"/>
  <c r="W21"/>
  <c r="V21"/>
  <c r="T21"/>
  <c r="S21"/>
  <c r="Q21"/>
  <c r="P21"/>
  <c r="N21"/>
  <c r="M21"/>
  <c r="AE20"/>
  <c r="AC20"/>
  <c r="Z20"/>
  <c r="Y20"/>
  <c r="W20"/>
  <c r="V20"/>
  <c r="T20"/>
  <c r="S20"/>
  <c r="Q20"/>
  <c r="P20"/>
  <c r="N20"/>
  <c r="M20"/>
  <c r="AE19"/>
  <c r="AC19"/>
  <c r="Z19"/>
  <c r="Y19"/>
  <c r="W19"/>
  <c r="V19"/>
  <c r="T19"/>
  <c r="S19"/>
  <c r="Q19"/>
  <c r="P19"/>
  <c r="N19"/>
  <c r="M19"/>
  <c r="AE18"/>
  <c r="AC18"/>
  <c r="Z18"/>
  <c r="Y18"/>
  <c r="W18"/>
  <c r="V18"/>
  <c r="T18"/>
  <c r="S18"/>
  <c r="Q18"/>
  <c r="P18"/>
  <c r="N18"/>
  <c r="M18"/>
  <c r="AE17"/>
  <c r="AC17"/>
  <c r="Z17"/>
  <c r="Y17"/>
  <c r="W17"/>
  <c r="V17"/>
  <c r="T17"/>
  <c r="S17"/>
  <c r="Q17"/>
  <c r="P17"/>
  <c r="N17"/>
  <c r="M17"/>
  <c r="AE16"/>
  <c r="AC16"/>
  <c r="Z16"/>
  <c r="Y16"/>
  <c r="W16"/>
  <c r="V16"/>
  <c r="T16"/>
  <c r="S16"/>
  <c r="Q16"/>
  <c r="P16"/>
  <c r="N16"/>
  <c r="M16"/>
  <c r="AE15"/>
  <c r="AC15"/>
  <c r="Z15"/>
  <c r="Y15"/>
  <c r="W15"/>
  <c r="V15"/>
  <c r="T15"/>
  <c r="S15"/>
  <c r="Q15"/>
  <c r="P15"/>
  <c r="N15"/>
  <c r="M15"/>
  <c r="AE14"/>
  <c r="AC14"/>
  <c r="Z14"/>
  <c r="Y14"/>
  <c r="W14"/>
  <c r="V14"/>
  <c r="T14"/>
  <c r="S14"/>
  <c r="Q14"/>
  <c r="P14"/>
  <c r="N14"/>
  <c r="M14"/>
  <c r="AE13"/>
  <c r="AC13"/>
  <c r="Z13"/>
  <c r="Y13"/>
  <c r="W13"/>
  <c r="V13"/>
  <c r="T13"/>
  <c r="S13"/>
  <c r="Q13"/>
  <c r="P13"/>
  <c r="N13"/>
  <c r="M13"/>
  <c r="AE12"/>
  <c r="AC12"/>
  <c r="Z12"/>
  <c r="Y12"/>
  <c r="W12"/>
  <c r="V12"/>
  <c r="T12"/>
  <c r="S12"/>
  <c r="Q12"/>
  <c r="P12"/>
  <c r="N12"/>
  <c r="M12"/>
  <c r="AE22" i="18"/>
  <c r="AC22"/>
  <c r="Z22"/>
  <c r="Y22"/>
  <c r="W22"/>
  <c r="V22"/>
  <c r="T22"/>
  <c r="S22"/>
  <c r="Q22"/>
  <c r="P22"/>
  <c r="N22"/>
  <c r="M22"/>
  <c r="AE21"/>
  <c r="AC21"/>
  <c r="Z21"/>
  <c r="Y21"/>
  <c r="W21"/>
  <c r="V21"/>
  <c r="T21"/>
  <c r="S21"/>
  <c r="Q21"/>
  <c r="P21"/>
  <c r="N21"/>
  <c r="M21"/>
  <c r="AE20"/>
  <c r="AC20"/>
  <c r="Z20"/>
  <c r="Y20"/>
  <c r="W20"/>
  <c r="V20"/>
  <c r="T20"/>
  <c r="S20"/>
  <c r="Q20"/>
  <c r="P20"/>
  <c r="N20"/>
  <c r="M20"/>
  <c r="AE19"/>
  <c r="AC19"/>
  <c r="Z19"/>
  <c r="Y19"/>
  <c r="W19"/>
  <c r="V19"/>
  <c r="T19"/>
  <c r="S19"/>
  <c r="Q19"/>
  <c r="P19"/>
  <c r="N19"/>
  <c r="M19"/>
  <c r="AE18"/>
  <c r="AC18"/>
  <c r="Z18"/>
  <c r="Y18"/>
  <c r="W18"/>
  <c r="V18"/>
  <c r="T18"/>
  <c r="S18"/>
  <c r="Q18"/>
  <c r="P18"/>
  <c r="N18"/>
  <c r="M18"/>
  <c r="AE17"/>
  <c r="AC17"/>
  <c r="Z17"/>
  <c r="Y17"/>
  <c r="W17"/>
  <c r="V17"/>
  <c r="T17"/>
  <c r="S17"/>
  <c r="Q17"/>
  <c r="P17"/>
  <c r="N17"/>
  <c r="M17"/>
  <c r="AE16"/>
  <c r="AC16"/>
  <c r="Z16"/>
  <c r="Y16"/>
  <c r="W16"/>
  <c r="V16"/>
  <c r="T16"/>
  <c r="S16"/>
  <c r="Q16"/>
  <c r="P16"/>
  <c r="N16"/>
  <c r="M16"/>
  <c r="AE15"/>
  <c r="AC15"/>
  <c r="Z15"/>
  <c r="Y15"/>
  <c r="W15"/>
  <c r="V15"/>
  <c r="T15"/>
  <c r="S15"/>
  <c r="Q15"/>
  <c r="P15"/>
  <c r="N15"/>
  <c r="M15"/>
  <c r="AE14"/>
  <c r="AC14"/>
  <c r="Z14"/>
  <c r="Y14"/>
  <c r="W14"/>
  <c r="V14"/>
  <c r="T14"/>
  <c r="S14"/>
  <c r="Q14"/>
  <c r="P14"/>
  <c r="N14"/>
  <c r="M14"/>
  <c r="AE13"/>
  <c r="AC13"/>
  <c r="Z13"/>
  <c r="Y13"/>
  <c r="W13"/>
  <c r="V13"/>
  <c r="T13"/>
  <c r="S13"/>
  <c r="Q13"/>
  <c r="P13"/>
  <c r="N13"/>
  <c r="M13"/>
  <c r="AE12"/>
  <c r="AC12"/>
  <c r="Z12"/>
  <c r="Y12"/>
  <c r="W12"/>
  <c r="V12"/>
  <c r="T12"/>
  <c r="S12"/>
  <c r="Q12"/>
  <c r="P12"/>
  <c r="N12"/>
  <c r="M12"/>
  <c r="O15" i="17"/>
  <c r="O14"/>
  <c r="O13"/>
  <c r="O12"/>
  <c r="O11"/>
  <c r="AG16" i="16"/>
  <c r="AF16"/>
  <c r="AI16" s="1"/>
  <c r="AD16"/>
  <c r="Z16"/>
  <c r="V16"/>
  <c r="R16"/>
  <c r="N16"/>
  <c r="AG15"/>
  <c r="AF15"/>
  <c r="AI15" s="1"/>
  <c r="AD15"/>
  <c r="AE15" s="1"/>
  <c r="Z15"/>
  <c r="AA15" s="1"/>
  <c r="V15"/>
  <c r="W15" s="1"/>
  <c r="R15"/>
  <c r="S15" s="1"/>
  <c r="N15"/>
  <c r="O15" s="1"/>
  <c r="AG14"/>
  <c r="AF14"/>
  <c r="AI14" s="1"/>
  <c r="AD14"/>
  <c r="AA14"/>
  <c r="Z14"/>
  <c r="V14"/>
  <c r="S14"/>
  <c r="R14"/>
  <c r="N14"/>
  <c r="AI13"/>
  <c r="AG13"/>
  <c r="AF13"/>
  <c r="AD13"/>
  <c r="AE13" s="1"/>
  <c r="Z13"/>
  <c r="AA16" s="1"/>
  <c r="V13"/>
  <c r="W13" s="1"/>
  <c r="R13"/>
  <c r="S16" s="1"/>
  <c r="N13"/>
  <c r="O13" s="1"/>
  <c r="AG12"/>
  <c r="AF12"/>
  <c r="AI12" s="1"/>
  <c r="AE12"/>
  <c r="AD12"/>
  <c r="Z12"/>
  <c r="W12"/>
  <c r="V12"/>
  <c r="R12"/>
  <c r="O12"/>
  <c r="N12"/>
  <c r="AE18" i="15"/>
  <c r="AC18"/>
  <c r="Z18"/>
  <c r="Y18"/>
  <c r="W18"/>
  <c r="V18"/>
  <c r="T18"/>
  <c r="S18"/>
  <c r="Q18"/>
  <c r="P18"/>
  <c r="N18"/>
  <c r="M18"/>
  <c r="AE17"/>
  <c r="AC17"/>
  <c r="Z17"/>
  <c r="Y17"/>
  <c r="W17"/>
  <c r="V17"/>
  <c r="T17"/>
  <c r="S17"/>
  <c r="Q17"/>
  <c r="P17"/>
  <c r="N17"/>
  <c r="M17"/>
  <c r="AE16"/>
  <c r="AC16"/>
  <c r="Z16"/>
  <c r="Y16"/>
  <c r="W16"/>
  <c r="V16"/>
  <c r="T16"/>
  <c r="S16"/>
  <c r="Q16"/>
  <c r="P16"/>
  <c r="N16"/>
  <c r="M16"/>
  <c r="AE15"/>
  <c r="AC15"/>
  <c r="Z15"/>
  <c r="Y15"/>
  <c r="W15"/>
  <c r="V15"/>
  <c r="T15"/>
  <c r="S15"/>
  <c r="Q15"/>
  <c r="P15"/>
  <c r="N15"/>
  <c r="M15"/>
  <c r="AE14"/>
  <c r="AC14"/>
  <c r="Z14"/>
  <c r="Y14"/>
  <c r="W14"/>
  <c r="V14"/>
  <c r="T14"/>
  <c r="S14"/>
  <c r="Q14"/>
  <c r="P14"/>
  <c r="N14"/>
  <c r="M14"/>
  <c r="AE13"/>
  <c r="AC13"/>
  <c r="Z13"/>
  <c r="Y13"/>
  <c r="W13"/>
  <c r="V13"/>
  <c r="T13"/>
  <c r="S13"/>
  <c r="Q13"/>
  <c r="P13"/>
  <c r="N13"/>
  <c r="M13"/>
  <c r="AE12"/>
  <c r="AC12"/>
  <c r="Z12"/>
  <c r="Y12"/>
  <c r="W12"/>
  <c r="V12"/>
  <c r="T12"/>
  <c r="S12"/>
  <c r="Q12"/>
  <c r="P12"/>
  <c r="N12"/>
  <c r="M12"/>
  <c r="AE19" i="14"/>
  <c r="AC19"/>
  <c r="Z19"/>
  <c r="Y19"/>
  <c r="W19"/>
  <c r="V19"/>
  <c r="T19"/>
  <c r="S19"/>
  <c r="Q19"/>
  <c r="P19"/>
  <c r="N19"/>
  <c r="M19"/>
  <c r="AE18"/>
  <c r="AC18"/>
  <c r="Z18"/>
  <c r="Y18"/>
  <c r="W18"/>
  <c r="V18"/>
  <c r="T18"/>
  <c r="S18"/>
  <c r="Q18"/>
  <c r="P18"/>
  <c r="N18"/>
  <c r="M18"/>
  <c r="AE17"/>
  <c r="AC17"/>
  <c r="Z17"/>
  <c r="Y17"/>
  <c r="W17"/>
  <c r="V17"/>
  <c r="T17"/>
  <c r="S17"/>
  <c r="Q17"/>
  <c r="P17"/>
  <c r="N17"/>
  <c r="M17"/>
  <c r="AE16"/>
  <c r="AC16"/>
  <c r="Z16"/>
  <c r="Y16"/>
  <c r="W16"/>
  <c r="V16"/>
  <c r="T16"/>
  <c r="S16"/>
  <c r="Q16"/>
  <c r="P16"/>
  <c r="N16"/>
  <c r="M16"/>
  <c r="AE15"/>
  <c r="AC15"/>
  <c r="Z15"/>
  <c r="Y15"/>
  <c r="W15"/>
  <c r="V15"/>
  <c r="T15"/>
  <c r="S15"/>
  <c r="Q15"/>
  <c r="P15"/>
  <c r="N15"/>
  <c r="M15"/>
  <c r="AE14"/>
  <c r="AC14"/>
  <c r="Z14"/>
  <c r="Y14"/>
  <c r="W14"/>
  <c r="V14"/>
  <c r="T14"/>
  <c r="S14"/>
  <c r="Q14"/>
  <c r="P14"/>
  <c r="N14"/>
  <c r="M14"/>
  <c r="AE13"/>
  <c r="AC13"/>
  <c r="Z13"/>
  <c r="Y13"/>
  <c r="W13"/>
  <c r="V13"/>
  <c r="T13"/>
  <c r="S13"/>
  <c r="Q13"/>
  <c r="P13"/>
  <c r="N13"/>
  <c r="M13"/>
  <c r="AE12"/>
  <c r="AC12"/>
  <c r="Z12"/>
  <c r="Y12"/>
  <c r="W12"/>
  <c r="V12"/>
  <c r="T12"/>
  <c r="S12"/>
  <c r="Q12"/>
  <c r="P12"/>
  <c r="N12"/>
  <c r="M12"/>
  <c r="N13" i="13"/>
  <c r="N12"/>
  <c r="N11"/>
  <c r="AC14" i="12"/>
  <c r="Y14"/>
  <c r="Z14" s="1"/>
  <c r="V14"/>
  <c r="W14" s="1"/>
  <c r="S14"/>
  <c r="T14" s="1"/>
  <c r="P14"/>
  <c r="Q14" s="1"/>
  <c r="M14"/>
  <c r="N14" s="1"/>
  <c r="AC13"/>
  <c r="Y13"/>
  <c r="Z13" s="1"/>
  <c r="V13"/>
  <c r="W13" s="1"/>
  <c r="S13"/>
  <c r="T13" s="1"/>
  <c r="P13"/>
  <c r="Q13" s="1"/>
  <c r="M13"/>
  <c r="N13" s="1"/>
  <c r="AC12"/>
  <c r="Y12"/>
  <c r="Z12" s="1"/>
  <c r="V12"/>
  <c r="W12" s="1"/>
  <c r="S12"/>
  <c r="T12" s="1"/>
  <c r="P12"/>
  <c r="Q12" s="1"/>
  <c r="M12"/>
  <c r="N12" s="1"/>
  <c r="AC14" i="11"/>
  <c r="Y14"/>
  <c r="Z14" s="1"/>
  <c r="V14"/>
  <c r="W14" s="1"/>
  <c r="S14"/>
  <c r="T14" s="1"/>
  <c r="P14"/>
  <c r="Q14" s="1"/>
  <c r="M14"/>
  <c r="N14" s="1"/>
  <c r="AC13"/>
  <c r="Y13"/>
  <c r="Z13" s="1"/>
  <c r="V13"/>
  <c r="W13" s="1"/>
  <c r="S13"/>
  <c r="T13" s="1"/>
  <c r="P13"/>
  <c r="Q13" s="1"/>
  <c r="M13"/>
  <c r="N13" s="1"/>
  <c r="AC12"/>
  <c r="Y12"/>
  <c r="Z12" s="1"/>
  <c r="V12"/>
  <c r="W12" s="1"/>
  <c r="S12"/>
  <c r="T12" s="1"/>
  <c r="P12"/>
  <c r="Q12" s="1"/>
  <c r="M12"/>
  <c r="N12" s="1"/>
  <c r="N12" i="10"/>
  <c r="N11"/>
  <c r="AC13" i="9"/>
  <c r="Y13"/>
  <c r="Z13" s="1"/>
  <c r="V13"/>
  <c r="W13" s="1"/>
  <c r="S13"/>
  <c r="T13" s="1"/>
  <c r="P13"/>
  <c r="Q13" s="1"/>
  <c r="M13"/>
  <c r="AE13" s="1"/>
  <c r="AC12"/>
  <c r="Y12"/>
  <c r="Z12" s="1"/>
  <c r="V12"/>
  <c r="W12" s="1"/>
  <c r="S12"/>
  <c r="T12" s="1"/>
  <c r="P12"/>
  <c r="Q12" s="1"/>
  <c r="M12"/>
  <c r="AE12" s="1"/>
  <c r="AC13" i="8"/>
  <c r="Y13"/>
  <c r="Z13" s="1"/>
  <c r="V13"/>
  <c r="W13" s="1"/>
  <c r="S13"/>
  <c r="T13" s="1"/>
  <c r="P13"/>
  <c r="Q13" s="1"/>
  <c r="M13"/>
  <c r="AE13" s="1"/>
  <c r="AC12"/>
  <c r="Y12"/>
  <c r="Z12" s="1"/>
  <c r="V12"/>
  <c r="W12" s="1"/>
  <c r="S12"/>
  <c r="T12" s="1"/>
  <c r="P12"/>
  <c r="Q12" s="1"/>
  <c r="M12"/>
  <c r="AE12" s="1"/>
  <c r="O17" i="7"/>
  <c r="O16"/>
  <c r="O15"/>
  <c r="O14"/>
  <c r="O13"/>
  <c r="O12"/>
  <c r="O11"/>
  <c r="Z24" i="6"/>
  <c r="AE24" s="1"/>
  <c r="T24"/>
  <c r="S24"/>
  <c r="Q24"/>
  <c r="P24"/>
  <c r="N24"/>
  <c r="M24"/>
  <c r="U24" s="1"/>
  <c r="Z23"/>
  <c r="AE23" s="1"/>
  <c r="T23"/>
  <c r="S23"/>
  <c r="Q23"/>
  <c r="P23"/>
  <c r="N23"/>
  <c r="M23"/>
  <c r="U23" s="1"/>
  <c r="Z22"/>
  <c r="AE22" s="1"/>
  <c r="T22"/>
  <c r="S22"/>
  <c r="Q22"/>
  <c r="P22"/>
  <c r="N22"/>
  <c r="M22"/>
  <c r="U22" s="1"/>
  <c r="Z21"/>
  <c r="AE21" s="1"/>
  <c r="T21"/>
  <c r="S21"/>
  <c r="Q21"/>
  <c r="P21"/>
  <c r="N21"/>
  <c r="M21"/>
  <c r="U21" s="1"/>
  <c r="Z20"/>
  <c r="AE20" s="1"/>
  <c r="T20"/>
  <c r="S20"/>
  <c r="Q20"/>
  <c r="P20"/>
  <c r="N20"/>
  <c r="M20"/>
  <c r="U20" s="1"/>
  <c r="Z19"/>
  <c r="AE19" s="1"/>
  <c r="T19"/>
  <c r="S19"/>
  <c r="Q19"/>
  <c r="P19"/>
  <c r="N19"/>
  <c r="M19"/>
  <c r="U19" s="1"/>
  <c r="Z18"/>
  <c r="AE18" s="1"/>
  <c r="T18"/>
  <c r="S18"/>
  <c r="Q18"/>
  <c r="P18"/>
  <c r="N18"/>
  <c r="M18"/>
  <c r="U18" s="1"/>
  <c r="Z17"/>
  <c r="AE17" s="1"/>
  <c r="T17"/>
  <c r="S17"/>
  <c r="Q17"/>
  <c r="P17"/>
  <c r="N17"/>
  <c r="M17"/>
  <c r="U17" s="1"/>
  <c r="Z16"/>
  <c r="AE16" s="1"/>
  <c r="T16"/>
  <c r="S16"/>
  <c r="Q16"/>
  <c r="P16"/>
  <c r="N16"/>
  <c r="M16"/>
  <c r="U16" s="1"/>
  <c r="Z15"/>
  <c r="AE15" s="1"/>
  <c r="T15"/>
  <c r="S15"/>
  <c r="Q15"/>
  <c r="P15"/>
  <c r="N15"/>
  <c r="M15"/>
  <c r="U15" s="1"/>
  <c r="Z14"/>
  <c r="AE14" s="1"/>
  <c r="T14"/>
  <c r="S14"/>
  <c r="Q14"/>
  <c r="P14"/>
  <c r="N14"/>
  <c r="M14"/>
  <c r="U14" s="1"/>
  <c r="Z13"/>
  <c r="AE13" s="1"/>
  <c r="T13"/>
  <c r="S13"/>
  <c r="Q13"/>
  <c r="P13"/>
  <c r="N13"/>
  <c r="M13"/>
  <c r="U13" s="1"/>
  <c r="Z12"/>
  <c r="AE12" s="1"/>
  <c r="T12"/>
  <c r="S12"/>
  <c r="Q12"/>
  <c r="P12"/>
  <c r="N12"/>
  <c r="M12"/>
  <c r="U12" s="1"/>
  <c r="Z11" i="5"/>
  <c r="AE11" s="1"/>
  <c r="T11"/>
  <c r="S11"/>
  <c r="Q11"/>
  <c r="P11"/>
  <c r="N11"/>
  <c r="M11"/>
  <c r="U11" s="1"/>
  <c r="Z25" i="4"/>
  <c r="AE25" s="1"/>
  <c r="T25"/>
  <c r="S25"/>
  <c r="Q25"/>
  <c r="P25"/>
  <c r="N25"/>
  <c r="M25"/>
  <c r="U25" s="1"/>
  <c r="Z24"/>
  <c r="AE24" s="1"/>
  <c r="T24"/>
  <c r="S24"/>
  <c r="Q24"/>
  <c r="P24"/>
  <c r="N24"/>
  <c r="M24"/>
  <c r="U24" s="1"/>
  <c r="Z23"/>
  <c r="AE23" s="1"/>
  <c r="T23"/>
  <c r="S23"/>
  <c r="Q23"/>
  <c r="P23"/>
  <c r="N23"/>
  <c r="M23"/>
  <c r="U23" s="1"/>
  <c r="Z22"/>
  <c r="AE22" s="1"/>
  <c r="T22"/>
  <c r="S22"/>
  <c r="Q22"/>
  <c r="P22"/>
  <c r="N22"/>
  <c r="M22"/>
  <c r="U22" s="1"/>
  <c r="Z21"/>
  <c r="AE21" s="1"/>
  <c r="T21"/>
  <c r="S21"/>
  <c r="Q21"/>
  <c r="P21"/>
  <c r="N21"/>
  <c r="M21"/>
  <c r="U21" s="1"/>
  <c r="Z20"/>
  <c r="AE20" s="1"/>
  <c r="T20"/>
  <c r="S20"/>
  <c r="Q20"/>
  <c r="P20"/>
  <c r="N20"/>
  <c r="M20"/>
  <c r="U20" s="1"/>
  <c r="Z19"/>
  <c r="AE19" s="1"/>
  <c r="T19"/>
  <c r="S19"/>
  <c r="Q19"/>
  <c r="P19"/>
  <c r="N19"/>
  <c r="M19"/>
  <c r="U19" s="1"/>
  <c r="Z18"/>
  <c r="AE18" s="1"/>
  <c r="T18"/>
  <c r="S18"/>
  <c r="Q18"/>
  <c r="P18"/>
  <c r="N18"/>
  <c r="M18"/>
  <c r="U18" s="1"/>
  <c r="Z17"/>
  <c r="AE17" s="1"/>
  <c r="T17"/>
  <c r="S17"/>
  <c r="Q17"/>
  <c r="P17"/>
  <c r="N17"/>
  <c r="M17"/>
  <c r="U17" s="1"/>
  <c r="Z16"/>
  <c r="AE16" s="1"/>
  <c r="T16"/>
  <c r="S16"/>
  <c r="Q16"/>
  <c r="P16"/>
  <c r="N16"/>
  <c r="M16"/>
  <c r="U16" s="1"/>
  <c r="Z15"/>
  <c r="AE15" s="1"/>
  <c r="T15"/>
  <c r="S15"/>
  <c r="Q15"/>
  <c r="P15"/>
  <c r="N15"/>
  <c r="M15"/>
  <c r="U15" s="1"/>
  <c r="Z14"/>
  <c r="AE14" s="1"/>
  <c r="T14"/>
  <c r="S14"/>
  <c r="Q14"/>
  <c r="P14"/>
  <c r="N14"/>
  <c r="M14"/>
  <c r="U14" s="1"/>
  <c r="Z13"/>
  <c r="AE13" s="1"/>
  <c r="T13"/>
  <c r="S13"/>
  <c r="Q13"/>
  <c r="P13"/>
  <c r="N13"/>
  <c r="M13"/>
  <c r="U13" s="1"/>
  <c r="Z12"/>
  <c r="AE12" s="1"/>
  <c r="T12"/>
  <c r="S12"/>
  <c r="Q12"/>
  <c r="P12"/>
  <c r="N12"/>
  <c r="M12"/>
  <c r="U12" s="1"/>
  <c r="Z25" i="3"/>
  <c r="AE25" s="1"/>
  <c r="T25"/>
  <c r="S25"/>
  <c r="Q25"/>
  <c r="P25"/>
  <c r="N25"/>
  <c r="M25"/>
  <c r="U25" s="1"/>
  <c r="Z24"/>
  <c r="AE24" s="1"/>
  <c r="T24"/>
  <c r="S24"/>
  <c r="Q24"/>
  <c r="P24"/>
  <c r="N24"/>
  <c r="M24"/>
  <c r="U24" s="1"/>
  <c r="Z23"/>
  <c r="AE23" s="1"/>
  <c r="T23"/>
  <c r="S23"/>
  <c r="Q23"/>
  <c r="P23"/>
  <c r="N23"/>
  <c r="M23"/>
  <c r="U23" s="1"/>
  <c r="Z22"/>
  <c r="AE22" s="1"/>
  <c r="T22"/>
  <c r="S22"/>
  <c r="Q22"/>
  <c r="P22"/>
  <c r="N22"/>
  <c r="M22"/>
  <c r="U22" s="1"/>
  <c r="Z21"/>
  <c r="AE21" s="1"/>
  <c r="T21"/>
  <c r="S21"/>
  <c r="Q21"/>
  <c r="P21"/>
  <c r="N21"/>
  <c r="M21"/>
  <c r="U21" s="1"/>
  <c r="Z20"/>
  <c r="AE20" s="1"/>
  <c r="T20"/>
  <c r="S20"/>
  <c r="Q20"/>
  <c r="P20"/>
  <c r="N20"/>
  <c r="M20"/>
  <c r="U20" s="1"/>
  <c r="Z19"/>
  <c r="AE19" s="1"/>
  <c r="T19"/>
  <c r="S19"/>
  <c r="Q19"/>
  <c r="P19"/>
  <c r="N19"/>
  <c r="M19"/>
  <c r="U19" s="1"/>
  <c r="Z18"/>
  <c r="AE18" s="1"/>
  <c r="T18"/>
  <c r="S18"/>
  <c r="Q18"/>
  <c r="P18"/>
  <c r="N18"/>
  <c r="M18"/>
  <c r="U18" s="1"/>
  <c r="Z17"/>
  <c r="AE17" s="1"/>
  <c r="T17"/>
  <c r="S17"/>
  <c r="Q17"/>
  <c r="P17"/>
  <c r="N17"/>
  <c r="M17"/>
  <c r="U17" s="1"/>
  <c r="Z16"/>
  <c r="AE16" s="1"/>
  <c r="T16"/>
  <c r="S16"/>
  <c r="Q16"/>
  <c r="P16"/>
  <c r="N16"/>
  <c r="M16"/>
  <c r="U16" s="1"/>
  <c r="Z15"/>
  <c r="AE15" s="1"/>
  <c r="T15"/>
  <c r="S15"/>
  <c r="Q15"/>
  <c r="P15"/>
  <c r="N15"/>
  <c r="M15"/>
  <c r="U15" s="1"/>
  <c r="Z14"/>
  <c r="AE14" s="1"/>
  <c r="T14"/>
  <c r="S14"/>
  <c r="Q14"/>
  <c r="P14"/>
  <c r="N14"/>
  <c r="M14"/>
  <c r="U14" s="1"/>
  <c r="Z13"/>
  <c r="AE13" s="1"/>
  <c r="T13"/>
  <c r="S13"/>
  <c r="Q13"/>
  <c r="P13"/>
  <c r="N13"/>
  <c r="M13"/>
  <c r="U13" s="1"/>
  <c r="Z12"/>
  <c r="AE12" s="1"/>
  <c r="T12"/>
  <c r="S12"/>
  <c r="Q12"/>
  <c r="P12"/>
  <c r="N12"/>
  <c r="M12"/>
  <c r="U12" s="1"/>
  <c r="AG20" i="4" l="1"/>
  <c r="AG23" i="3"/>
  <c r="AG25" i="4"/>
  <c r="AG14" i="3"/>
  <c r="AG13" i="6"/>
  <c r="AG20" i="3"/>
  <c r="AG22" i="4"/>
  <c r="AG23" i="6"/>
  <c r="O16" i="16"/>
  <c r="W16"/>
  <c r="AE16"/>
  <c r="O14" i="20"/>
  <c r="W14"/>
  <c r="AE14"/>
  <c r="S16"/>
  <c r="AA16"/>
  <c r="O18"/>
  <c r="W18"/>
  <c r="AE18"/>
  <c r="S20"/>
  <c r="S15" i="24"/>
  <c r="AA15"/>
  <c r="AA12" i="3"/>
  <c r="AA13"/>
  <c r="AG13" s="1"/>
  <c r="AA14"/>
  <c r="AA15"/>
  <c r="AA16"/>
  <c r="AA17"/>
  <c r="AA18"/>
  <c r="AA19"/>
  <c r="AG19" s="1"/>
  <c r="AA20"/>
  <c r="AA21"/>
  <c r="AA22"/>
  <c r="AA23"/>
  <c r="AA24"/>
  <c r="AA25"/>
  <c r="AB25" s="1"/>
  <c r="AA12" i="4"/>
  <c r="AA13"/>
  <c r="AG13" s="1"/>
  <c r="AA14"/>
  <c r="AA15"/>
  <c r="AA16"/>
  <c r="AG16" s="1"/>
  <c r="AA17"/>
  <c r="AA18"/>
  <c r="AA19"/>
  <c r="AG19" s="1"/>
  <c r="AA20"/>
  <c r="AA21"/>
  <c r="AG21" s="1"/>
  <c r="AA22"/>
  <c r="AA23"/>
  <c r="AB23" s="1"/>
  <c r="AA24"/>
  <c r="AG24" s="1"/>
  <c r="AA25"/>
  <c r="AA11" i="5"/>
  <c r="AB11" s="1"/>
  <c r="AA12" i="6"/>
  <c r="AA13"/>
  <c r="AA14"/>
  <c r="AG14" s="1"/>
  <c r="AA15"/>
  <c r="AA16"/>
  <c r="AA17"/>
  <c r="AA18"/>
  <c r="AA19"/>
  <c r="AA20"/>
  <c r="AB20" s="1"/>
  <c r="AA21"/>
  <c r="AA22"/>
  <c r="AG22" s="1"/>
  <c r="AA23"/>
  <c r="AA24"/>
  <c r="AB24" s="1"/>
  <c r="N12" i="8"/>
  <c r="N13"/>
  <c r="N12" i="9"/>
  <c r="N13"/>
  <c r="AE12" i="11"/>
  <c r="AE13"/>
  <c r="AE14"/>
  <c r="AE12" i="12"/>
  <c r="AE13"/>
  <c r="AE14"/>
  <c r="S13" i="16"/>
  <c r="AA13"/>
  <c r="O13" i="20"/>
  <c r="W13"/>
  <c r="AE13"/>
  <c r="N12" i="22"/>
  <c r="N13"/>
  <c r="N14"/>
  <c r="N15"/>
  <c r="N16"/>
  <c r="N17"/>
  <c r="N12" i="23"/>
  <c r="N13"/>
  <c r="N14"/>
  <c r="N15"/>
  <c r="N16"/>
  <c r="N17"/>
  <c r="S12" i="16"/>
  <c r="AA12"/>
  <c r="O14"/>
  <c r="W14"/>
  <c r="AE14"/>
  <c r="S14" i="20"/>
  <c r="AA14"/>
  <c r="O16"/>
  <c r="S18"/>
  <c r="AA18"/>
  <c r="AB16" i="6" l="1"/>
  <c r="AB15" i="4"/>
  <c r="AB17" i="3"/>
  <c r="AB23" i="6"/>
  <c r="AB19"/>
  <c r="AB15"/>
  <c r="AB22" i="4"/>
  <c r="AB18"/>
  <c r="AB14"/>
  <c r="AB24" i="3"/>
  <c r="AB20"/>
  <c r="AB16"/>
  <c r="AB12"/>
  <c r="AG19" i="6"/>
  <c r="AG18" i="4"/>
  <c r="AG16" i="3"/>
  <c r="AG16" i="6"/>
  <c r="AG15" i="4"/>
  <c r="AB12" i="6"/>
  <c r="AB19" i="4"/>
  <c r="AB21" i="3"/>
  <c r="AG17"/>
  <c r="AB21" i="6"/>
  <c r="AB17"/>
  <c r="AB13"/>
  <c r="AB24" i="4"/>
  <c r="AB20"/>
  <c r="AB16"/>
  <c r="AB12"/>
  <c r="AB22" i="3"/>
  <c r="AB18"/>
  <c r="AB14"/>
  <c r="AG11" i="5"/>
  <c r="AG24" i="3"/>
  <c r="AG21" i="6"/>
  <c r="AG22" i="3"/>
  <c r="AG17" i="6"/>
  <c r="AG24"/>
  <c r="AG23" i="4"/>
  <c r="AG21" i="3"/>
  <c r="AB13"/>
  <c r="AG20" i="6"/>
  <c r="AB22"/>
  <c r="AB18"/>
  <c r="AB14"/>
  <c r="AB25" i="4"/>
  <c r="AB21"/>
  <c r="AB17"/>
  <c r="AB13"/>
  <c r="AB23" i="3"/>
  <c r="AB19"/>
  <c r="AB15"/>
  <c r="AG15" i="6"/>
  <c r="AG14" i="4"/>
  <c r="AG12" i="3"/>
  <c r="AG12" i="4"/>
  <c r="AG18" i="6"/>
  <c r="AG17" i="4"/>
  <c r="AG15" i="3"/>
  <c r="AG18"/>
  <c r="AG12" i="6"/>
  <c r="AG25" i="3"/>
</calcChain>
</file>

<file path=xl/sharedStrings.xml><?xml version="1.0" encoding="utf-8"?>
<sst xmlns="http://schemas.openxmlformats.org/spreadsheetml/2006/main" count="3418" uniqueCount="512">
  <si>
    <r>
      <rPr>
        <b/>
        <sz val="14"/>
        <rFont val="Times New Roman"/>
        <family val="1"/>
        <charset val="204"/>
      </rPr>
      <t xml:space="preserve">ВСЕРОССИЙСКИЕ СОРЕВНОВАНИЯ ПО ВОЛЬТИЖИРОВКЕ И 
ВЫЕЗДКЕ НА ПРИЗЫ ФЕДЕРАЦИИ КОННОГО СПОРТА САНКТ-ПЕТЕРБУРГА
</t>
    </r>
    <r>
      <rPr>
        <sz val="14"/>
        <rFont val="Times New Roman"/>
        <family val="1"/>
        <charset val="204"/>
      </rPr>
      <t>ЕКП Минспорта России №29500</t>
    </r>
    <r>
      <rPr>
        <sz val="12"/>
        <rFont val="Times New Roman"/>
        <family val="1"/>
        <charset val="204"/>
      </rPr>
      <t xml:space="preserve">
мальчики и девочки 10-14 лет, юноши и девушки 14-18 лет,
 юниоры и юниорки 16-21 год, юниоры и юниорки 16-25 лет, мужчины и женщины</t>
    </r>
  </si>
  <si>
    <t>Выездка-Большой круг, выездка-Малый круг</t>
  </si>
  <si>
    <t>Протокол ветеринарной выводки</t>
  </si>
  <si>
    <t>КСК "Вента-арена", Ленинградская область</t>
  </si>
  <si>
    <t>21 августа 2023 г.</t>
  </si>
  <si>
    <t>№ п/п</t>
  </si>
  <si>
    <t>№ лошади</t>
  </si>
  <si>
    <t>Зачет</t>
  </si>
  <si>
    <t>Фамилия, Имя всадника</t>
  </si>
  <si>
    <t>Рег.№</t>
  </si>
  <si>
    <t>Звание, разряд</t>
  </si>
  <si>
    <t>Кличка лошади, г.р., масть, пол, порода, отец, место рождения</t>
  </si>
  <si>
    <t>Владелец</t>
  </si>
  <si>
    <t>Тренер</t>
  </si>
  <si>
    <t>Команда, регион</t>
  </si>
  <si>
    <t>Отметка ветеринарной инспекции</t>
  </si>
  <si>
    <t>Д</t>
  </si>
  <si>
    <r>
      <t>ВАСИЛЬЕВА</t>
    </r>
    <r>
      <rPr>
        <sz val="10"/>
        <rFont val="Times New Roman"/>
        <family val="1"/>
        <charset val="204"/>
      </rPr>
      <t xml:space="preserve"> Виктория, 2009</t>
    </r>
  </si>
  <si>
    <t>027809</t>
  </si>
  <si>
    <r>
      <t>БАЛЛЕРИНА</t>
    </r>
    <r>
      <rPr>
        <sz val="10"/>
        <rFont val="Times New Roman"/>
        <family val="1"/>
        <charset val="204"/>
      </rPr>
      <t>-11, коб., рыж., ганн., Баллетмейстер, Украина</t>
    </r>
  </si>
  <si>
    <t>022223</t>
  </si>
  <si>
    <t>СПб ГБУ СШОР по КС и СП</t>
  </si>
  <si>
    <t>Комина М.</t>
  </si>
  <si>
    <t>Санкт-Петербург</t>
  </si>
  <si>
    <t>допущен</t>
  </si>
  <si>
    <r>
      <t>МАКСИМУС</t>
    </r>
    <r>
      <rPr>
        <sz val="10"/>
        <rFont val="Times New Roman"/>
        <family val="1"/>
        <charset val="204"/>
      </rPr>
      <t>-16, мер., вор., полукр., Тесоро, Россия</t>
    </r>
  </si>
  <si>
    <t>027928</t>
  </si>
  <si>
    <r>
      <t xml:space="preserve">ГРОМОВА </t>
    </r>
    <r>
      <rPr>
        <sz val="10"/>
        <rFont val="Times New Roman"/>
        <family val="1"/>
        <charset val="204"/>
      </rPr>
      <t>Мария, 2009</t>
    </r>
    <r>
      <rPr>
        <b/>
        <sz val="9"/>
        <rFont val="Verdana"/>
        <family val="2"/>
        <charset val="204"/>
      </rPr>
      <t/>
    </r>
  </si>
  <si>
    <t>032109</t>
  </si>
  <si>
    <r>
      <t>ЭКСЕЛЬСИОР-</t>
    </r>
    <r>
      <rPr>
        <sz val="10"/>
        <rFont val="Times New Roman"/>
        <family val="1"/>
        <charset val="204"/>
      </rPr>
      <t>11, мер., гнед., KWPN, Бек Гаммон, Нидерланды</t>
    </r>
  </si>
  <si>
    <t>011804</t>
  </si>
  <si>
    <r>
      <t>ТИТАНИК</t>
    </r>
    <r>
      <rPr>
        <sz val="10"/>
        <rFont val="Times New Roman"/>
        <family val="1"/>
        <charset val="204"/>
      </rPr>
      <t>-04, мер., гнед., полукр., Кренс, Бурятия Респ</t>
    </r>
  </si>
  <si>
    <t>009964</t>
  </si>
  <si>
    <r>
      <t xml:space="preserve">КОТТЕР </t>
    </r>
    <r>
      <rPr>
        <sz val="10"/>
        <rFont val="Times New Roman"/>
        <family val="1"/>
        <charset val="204"/>
      </rPr>
      <t>Арина, 2009</t>
    </r>
  </si>
  <si>
    <t>054509</t>
  </si>
  <si>
    <t>2Ю</t>
  </si>
  <si>
    <r>
      <t>ВЕКТОР</t>
    </r>
    <r>
      <rPr>
        <sz val="10"/>
        <rFont val="Times New Roman"/>
        <family val="1"/>
        <charset val="204"/>
      </rPr>
      <t xml:space="preserve">-12, мер., сер., полукр., Казначей, Россия </t>
    </r>
  </si>
  <si>
    <t>030152</t>
  </si>
  <si>
    <t>Михайлова Я.</t>
  </si>
  <si>
    <t>Ленинградская область</t>
  </si>
  <si>
    <r>
      <t xml:space="preserve">МЕЛАХ </t>
    </r>
    <r>
      <rPr>
        <sz val="10"/>
        <rFont val="Times New Roman"/>
        <family val="1"/>
        <charset val="204"/>
      </rPr>
      <t>Мария, 2011</t>
    </r>
  </si>
  <si>
    <t>015011</t>
  </si>
  <si>
    <r>
      <t>ПАРАЛЛЕЛС АМАЛИЯ</t>
    </r>
    <r>
      <rPr>
        <sz val="10"/>
        <rFont val="Times New Roman"/>
        <family val="1"/>
        <charset val="204"/>
      </rPr>
      <t xml:space="preserve">-15 (127), коб., бур., уэльск. пони, Вармтебронс Хилке, Нидерланды </t>
    </r>
  </si>
  <si>
    <t>022083</t>
  </si>
  <si>
    <r>
      <t>НЬЮ ЧЕЛЕНДЖИС ШАЙЕНН</t>
    </r>
    <r>
      <rPr>
        <sz val="10"/>
        <rFont val="Times New Roman"/>
        <family val="1"/>
        <charset val="204"/>
      </rPr>
      <t>-07 (129), коб., изаб., уэльск. пони, Эиар Калиф, Нидерланды</t>
    </r>
  </si>
  <si>
    <t>016143</t>
  </si>
  <si>
    <r>
      <t xml:space="preserve">РАЗГУЛЯЕВА </t>
    </r>
    <r>
      <rPr>
        <sz val="10"/>
        <rFont val="Times New Roman"/>
        <family val="1"/>
        <charset val="204"/>
      </rPr>
      <t>Александра, 2010</t>
    </r>
  </si>
  <si>
    <t>041910</t>
  </si>
  <si>
    <r>
      <t>СИР МАККАРТНИ-</t>
    </r>
    <r>
      <rPr>
        <sz val="10"/>
        <rFont val="Times New Roman"/>
        <family val="1"/>
        <charset val="204"/>
      </rPr>
      <t>12 (132), мер., сол., уэльск. пони, Райбонс Мистер Родин, Россия</t>
    </r>
  </si>
  <si>
    <t>016197</t>
  </si>
  <si>
    <t>Лихицкая О.</t>
  </si>
  <si>
    <t>Анисимова Н.</t>
  </si>
  <si>
    <r>
      <t xml:space="preserve">СЕМЕНОВА </t>
    </r>
    <r>
      <rPr>
        <sz val="10"/>
        <rFont val="Times New Roman"/>
        <family val="1"/>
        <charset val="204"/>
      </rPr>
      <t>Дарья, 2010</t>
    </r>
  </si>
  <si>
    <t>028810</t>
  </si>
  <si>
    <r>
      <t>БУЛЕВАР</t>
    </r>
    <r>
      <rPr>
        <sz val="10"/>
        <rFont val="Times New Roman"/>
        <family val="1"/>
        <charset val="204"/>
      </rPr>
      <t>-06, мер., гнед., ганн.,  Бенедикт, Россия</t>
    </r>
  </si>
  <si>
    <t>009462</t>
  </si>
  <si>
    <r>
      <t>ЛАНРИ ДЕ РЕВЕЛЬ-</t>
    </r>
    <r>
      <rPr>
        <sz val="10"/>
        <rFont val="Times New Roman"/>
        <family val="1"/>
        <charset val="204"/>
      </rPr>
      <t>16, коб., гнед., полукр., Лансберг, Россия</t>
    </r>
  </si>
  <si>
    <t>027119</t>
  </si>
  <si>
    <r>
      <t xml:space="preserve">ШКРЕБИЙ </t>
    </r>
    <r>
      <rPr>
        <sz val="10"/>
        <rFont val="Times New Roman"/>
        <family val="1"/>
        <charset val="204"/>
      </rPr>
      <t>Эвелина, 2009</t>
    </r>
  </si>
  <si>
    <t>082109</t>
  </si>
  <si>
    <r>
      <t>ВАРШАВА</t>
    </r>
    <r>
      <rPr>
        <sz val="10"/>
        <rFont val="Times New Roman"/>
        <family val="1"/>
        <charset val="204"/>
      </rPr>
      <t>-12, коб., вор., полукр., Возрад, Беларусь</t>
    </r>
  </si>
  <si>
    <t>019377</t>
  </si>
  <si>
    <r>
      <t>ПУХ</t>
    </r>
    <r>
      <rPr>
        <sz val="10"/>
        <rFont val="Times New Roman"/>
        <family val="1"/>
        <charset val="204"/>
      </rPr>
      <t>-04, мер., гнед., трак., Хоразган, Беларусь</t>
    </r>
  </si>
  <si>
    <t>011737</t>
  </si>
  <si>
    <t>ЮН</t>
  </si>
  <si>
    <r>
      <t xml:space="preserve">АРСЕНЬЕВА </t>
    </r>
    <r>
      <rPr>
        <sz val="10"/>
        <rFont val="Times New Roman"/>
        <family val="1"/>
        <charset val="204"/>
      </rPr>
      <t>Екатерина, 2007</t>
    </r>
  </si>
  <si>
    <t>012207</t>
  </si>
  <si>
    <t>КМС</t>
  </si>
  <si>
    <r>
      <t>ФЕСТ КЛАСС ДЕЛЮКС</t>
    </r>
    <r>
      <rPr>
        <sz val="10"/>
        <rFont val="Times New Roman"/>
        <family val="1"/>
        <charset val="204"/>
      </rPr>
      <t>-11, мер., гнед., ганн., Фаренгейт, Германия</t>
    </r>
  </si>
  <si>
    <t>025868</t>
  </si>
  <si>
    <t xml:space="preserve">Арсеньева А. </t>
  </si>
  <si>
    <t>Смородина Ю.</t>
  </si>
  <si>
    <r>
      <rPr>
        <b/>
        <sz val="10"/>
        <rFont val="Times New Roman"/>
        <family val="1"/>
        <charset val="204"/>
      </rPr>
      <t>ВОРОНИНА</t>
    </r>
    <r>
      <rPr>
        <sz val="10"/>
        <rFont val="Times New Roman"/>
        <family val="1"/>
        <charset val="204"/>
      </rPr>
      <t xml:space="preserve"> Варвара, 2008</t>
    </r>
  </si>
  <si>
    <t>082708</t>
  </si>
  <si>
    <r>
      <t>ДОЙЧ ГРАФ</t>
    </r>
    <r>
      <rPr>
        <sz val="10"/>
        <color indexed="8"/>
        <rFont val="Times New Roman"/>
        <family val="1"/>
        <charset val="204"/>
      </rPr>
      <t>-06,</t>
    </r>
    <r>
      <rPr>
        <b/>
        <sz val="10"/>
        <color indexed="8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мер., вор., ганн., Дрессаж Роял, Германия</t>
    </r>
  </si>
  <si>
    <t>010319</t>
  </si>
  <si>
    <r>
      <t xml:space="preserve">КАБУКАЕВА </t>
    </r>
    <r>
      <rPr>
        <sz val="10"/>
        <rFont val="Times New Roman"/>
        <family val="1"/>
        <charset val="204"/>
      </rPr>
      <t>Мария, 2006</t>
    </r>
  </si>
  <si>
    <t>031506</t>
  </si>
  <si>
    <r>
      <t>ЭЛИНОР-</t>
    </r>
    <r>
      <rPr>
        <sz val="10"/>
        <rFont val="Times New Roman"/>
        <family val="1"/>
        <charset val="204"/>
      </rPr>
      <t>07, мер., зол.-рыж., полукр., Эквадор, Кировский к/з</t>
    </r>
  </si>
  <si>
    <t>009757</t>
  </si>
  <si>
    <t>Шерягиня Е.</t>
  </si>
  <si>
    <t>Горбачева И.</t>
  </si>
  <si>
    <r>
      <t xml:space="preserve">КОЗЛОВА </t>
    </r>
    <r>
      <rPr>
        <sz val="10"/>
        <rFont val="Times New Roman"/>
        <family val="1"/>
        <charset val="204"/>
      </rPr>
      <t>Елизавета, 2005</t>
    </r>
  </si>
  <si>
    <t>020905</t>
  </si>
  <si>
    <r>
      <t>БАРСЕЛОНА-</t>
    </r>
    <r>
      <rPr>
        <sz val="10"/>
        <rFont val="Times New Roman"/>
        <family val="1"/>
        <charset val="204"/>
      </rPr>
      <t>15, коб., гнед., полукр., Лекад, Россия</t>
    </r>
  </si>
  <si>
    <t>024546</t>
  </si>
  <si>
    <t>МАУ «Спортивная школа №1»</t>
  </si>
  <si>
    <t>Лятина О.</t>
  </si>
  <si>
    <t>Вологодская область</t>
  </si>
  <si>
    <r>
      <t xml:space="preserve">КОНЬШИНА </t>
    </r>
    <r>
      <rPr>
        <sz val="10"/>
        <rFont val="Times New Roman"/>
        <family val="1"/>
        <charset val="204"/>
      </rPr>
      <t>Ульяна, 2005</t>
    </r>
  </si>
  <si>
    <t>067805</t>
  </si>
  <si>
    <r>
      <t>ДУБАЙ В-</t>
    </r>
    <r>
      <rPr>
        <sz val="10"/>
        <rFont val="Times New Roman"/>
        <family val="1"/>
        <charset val="204"/>
      </rPr>
      <t>12, мер., гнед., баварская теплокр., Декурио, Германия</t>
    </r>
  </si>
  <si>
    <t>027483</t>
  </si>
  <si>
    <t>Кусмачева Ю.</t>
  </si>
  <si>
    <t>Додонова О.</t>
  </si>
  <si>
    <r>
      <t xml:space="preserve">КОРОТУН </t>
    </r>
    <r>
      <rPr>
        <sz val="10"/>
        <rFont val="Times New Roman"/>
        <family val="1"/>
        <charset val="204"/>
      </rPr>
      <t>Анастасия, 2006</t>
    </r>
  </si>
  <si>
    <t>013606</t>
  </si>
  <si>
    <r>
      <t>САНЦИСКО ДЖУНИОР-</t>
    </r>
    <r>
      <rPr>
        <sz val="10"/>
        <rFont val="Times New Roman"/>
        <family val="1"/>
        <charset val="204"/>
      </rPr>
      <t>11, мер., вор., немецкая спорт., Санциско, Германия</t>
    </r>
  </si>
  <si>
    <t>011859</t>
  </si>
  <si>
    <t>Устрова М.</t>
  </si>
  <si>
    <t>Мирецкая И.</t>
  </si>
  <si>
    <r>
      <t xml:space="preserve">КРИЛИЧЕВСКИЙ </t>
    </r>
    <r>
      <rPr>
        <sz val="10"/>
        <rFont val="Times New Roman"/>
        <family val="1"/>
        <charset val="204"/>
      </rPr>
      <t>Максим, 2006</t>
    </r>
  </si>
  <si>
    <t>012706</t>
  </si>
  <si>
    <r>
      <t>ХАРЛЕЙ ДИАМАНТ</t>
    </r>
    <r>
      <rPr>
        <sz val="10"/>
        <rFont val="Times New Roman"/>
        <family val="1"/>
        <charset val="204"/>
      </rPr>
      <t>-09,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жер.,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т.-гнед., УВП, Сандрос Диамант, Украина</t>
    </r>
  </si>
  <si>
    <t>013475</t>
  </si>
  <si>
    <t>ОУСЦ "Планерная"</t>
  </si>
  <si>
    <r>
      <t xml:space="preserve">МАТЮХИНА </t>
    </r>
    <r>
      <rPr>
        <sz val="10"/>
        <rFont val="Times New Roman"/>
        <family val="1"/>
        <charset val="204"/>
      </rPr>
      <t>Екатерина, 2007</t>
    </r>
  </si>
  <si>
    <t>034407</t>
  </si>
  <si>
    <r>
      <t>БЛЮ АЙС</t>
    </r>
    <r>
      <rPr>
        <sz val="10"/>
        <rFont val="Times New Roman"/>
        <family val="1"/>
        <charset val="204"/>
      </rPr>
      <t>-12 (147), мер., рыж.-пег., лошадь класса пони, неизв., Россия</t>
    </r>
  </si>
  <si>
    <t>020554</t>
  </si>
  <si>
    <t>Мельник В.</t>
  </si>
  <si>
    <r>
      <t>МАХИЛЕВА</t>
    </r>
    <r>
      <rPr>
        <sz val="10"/>
        <rFont val="Times New Roman"/>
        <family val="1"/>
        <charset val="204"/>
      </rPr>
      <t xml:space="preserve"> Арина, 2006</t>
    </r>
  </si>
  <si>
    <t>028606</t>
  </si>
  <si>
    <r>
      <t>РОЯЛ СИКРЕТ</t>
    </r>
    <r>
      <rPr>
        <sz val="10"/>
        <rFont val="Times New Roman"/>
        <family val="1"/>
        <charset val="204"/>
      </rPr>
      <t>-13, жер., гнед., ольденб., Саркози, Германия</t>
    </r>
  </si>
  <si>
    <t>017457</t>
  </si>
  <si>
    <t>Винницкая Ю.</t>
  </si>
  <si>
    <t>Принцева Ю.</t>
  </si>
  <si>
    <r>
      <t xml:space="preserve">СЕРГЕЕВА </t>
    </r>
    <r>
      <rPr>
        <sz val="10"/>
        <rFont val="Times New Roman"/>
        <family val="1"/>
        <charset val="204"/>
      </rPr>
      <t>София, 2008</t>
    </r>
    <r>
      <rPr>
        <sz val="11"/>
        <color indexed="8"/>
        <rFont val="Calibri"/>
        <family val="2"/>
        <charset val="204"/>
      </rPr>
      <t/>
    </r>
  </si>
  <si>
    <t>002908</t>
  </si>
  <si>
    <r>
      <t>УРБИ ЭТ ОРБИ</t>
    </r>
    <r>
      <rPr>
        <sz val="10"/>
        <rFont val="Times New Roman"/>
        <family val="1"/>
        <charset val="204"/>
      </rPr>
      <t>-01,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мер., гнед., KWPN, Индоктро, Нидерланды</t>
    </r>
  </si>
  <si>
    <t>007889</t>
  </si>
  <si>
    <t>Лебедева И.</t>
  </si>
  <si>
    <r>
      <t xml:space="preserve">ФЕДОРОВА </t>
    </r>
    <r>
      <rPr>
        <sz val="10"/>
        <rFont val="Times New Roman"/>
        <family val="1"/>
        <charset val="204"/>
      </rPr>
      <t>Александра, 2008</t>
    </r>
  </si>
  <si>
    <t>000708</t>
  </si>
  <si>
    <r>
      <t>РАЙБЕРИ РЕВЕНТОН</t>
    </r>
    <r>
      <rPr>
        <sz val="10"/>
        <rFont val="Times New Roman"/>
        <family val="1"/>
        <charset val="204"/>
      </rPr>
      <t>-05, мер., гнед., ганн., Руссо, Нидерланды</t>
    </r>
  </si>
  <si>
    <t>008312</t>
  </si>
  <si>
    <t>Федоров Н.</t>
  </si>
  <si>
    <t>Федорова Ю.</t>
  </si>
  <si>
    <r>
      <t xml:space="preserve">ЧУГУНОВА </t>
    </r>
    <r>
      <rPr>
        <sz val="10"/>
        <rFont val="Times New Roman"/>
        <family val="1"/>
        <charset val="204"/>
      </rPr>
      <t>Ирина, 2006</t>
    </r>
  </si>
  <si>
    <t>003306</t>
  </si>
  <si>
    <r>
      <t>ДАБЛ ПАУЭР-</t>
    </r>
    <r>
      <rPr>
        <sz val="10"/>
        <rFont val="Times New Roman"/>
        <family val="1"/>
        <charset val="204"/>
      </rPr>
      <t>04, мер., рыж., KWPN, Дон Примеро, Нидерланды</t>
    </r>
  </si>
  <si>
    <t>010472</t>
  </si>
  <si>
    <t>Чугунова И.</t>
  </si>
  <si>
    <t>Хмелев М.</t>
  </si>
  <si>
    <t>ЮР</t>
  </si>
  <si>
    <r>
      <t xml:space="preserve">КРУГЛОВА </t>
    </r>
    <r>
      <rPr>
        <sz val="10"/>
        <rFont val="Times New Roman"/>
        <family val="1"/>
        <charset val="204"/>
      </rPr>
      <t>Арина, 2004</t>
    </r>
  </si>
  <si>
    <t>026004</t>
  </si>
  <si>
    <r>
      <t>ВАУТ</t>
    </r>
    <r>
      <rPr>
        <sz val="10"/>
        <rFont val="Times New Roman"/>
        <family val="1"/>
        <charset val="204"/>
      </rPr>
      <t>-03,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мер., т.-гнед., KWPN, Велтино, Нидерланды</t>
    </r>
  </si>
  <si>
    <t>009504</t>
  </si>
  <si>
    <r>
      <t>ИННОСЕНТО</t>
    </r>
    <r>
      <rPr>
        <sz val="10"/>
        <rFont val="Times New Roman"/>
        <family val="1"/>
        <charset val="204"/>
      </rPr>
      <t>-13, жер., т.-гн., голл., Винтон, Нидерланды</t>
    </r>
  </si>
  <si>
    <t>022922</t>
  </si>
  <si>
    <r>
      <t>КУЗНЕЦОВА</t>
    </r>
    <r>
      <rPr>
        <sz val="10"/>
        <rFont val="Times New Roman"/>
        <family val="1"/>
        <charset val="204"/>
      </rPr>
      <t xml:space="preserve"> Алена, 2004</t>
    </r>
  </si>
  <si>
    <t>009004</t>
  </si>
  <si>
    <r>
      <t>СЕРУПГАРДС ШЕМРОК-</t>
    </r>
    <r>
      <rPr>
        <sz val="10"/>
        <rFont val="Times New Roman"/>
        <family val="1"/>
        <charset val="204"/>
      </rPr>
      <t>10, мер., гнед., дат., Фюрстенбол, Дания</t>
    </r>
  </si>
  <si>
    <t>023201</t>
  </si>
  <si>
    <t>Брунц Н.</t>
  </si>
  <si>
    <r>
      <t>КИНГ УТОПИЯ</t>
    </r>
    <r>
      <rPr>
        <sz val="10"/>
        <rFont val="Times New Roman"/>
        <family val="1"/>
        <charset val="204"/>
      </rPr>
      <t>-15, мер., бур., KWPN, Чармер, Нидерланды</t>
    </r>
  </si>
  <si>
    <t>024982</t>
  </si>
  <si>
    <r>
      <t xml:space="preserve">ПИСАРЕВА </t>
    </r>
    <r>
      <rPr>
        <sz val="10"/>
        <rFont val="Times New Roman"/>
        <family val="1"/>
        <charset val="204"/>
      </rPr>
      <t>Елизавета, 2002</t>
    </r>
  </si>
  <si>
    <t>080102</t>
  </si>
  <si>
    <r>
      <t>ГЛЭДСТОУН ВДЛ-</t>
    </r>
    <r>
      <rPr>
        <sz val="10"/>
        <rFont val="Times New Roman"/>
        <family val="1"/>
        <charset val="204"/>
      </rPr>
      <t>11, жер., гнед., KWPN, Креспо ВДЛ, Нидерланды</t>
    </r>
  </si>
  <si>
    <t>016171</t>
  </si>
  <si>
    <t>Писарева Е.</t>
  </si>
  <si>
    <t>Зибрева О.</t>
  </si>
  <si>
    <r>
      <t xml:space="preserve">ПРОНИНА </t>
    </r>
    <r>
      <rPr>
        <sz val="10"/>
        <rFont val="Times New Roman"/>
        <family val="1"/>
        <charset val="204"/>
      </rPr>
      <t>Анна, 2004</t>
    </r>
  </si>
  <si>
    <t>009604</t>
  </si>
  <si>
    <r>
      <t>ФРЕДДИ НАК-</t>
    </r>
    <r>
      <rPr>
        <sz val="10"/>
        <rFont val="Times New Roman"/>
        <family val="1"/>
        <charset val="204"/>
      </rPr>
      <t>05, мер., гнед., ганн., Фрурстнрич, Германия</t>
    </r>
  </si>
  <si>
    <t>009545</t>
  </si>
  <si>
    <t>Данилина А.</t>
  </si>
  <si>
    <t>Ю25</t>
  </si>
  <si>
    <r>
      <t xml:space="preserve">ГАВРИЧ </t>
    </r>
    <r>
      <rPr>
        <sz val="10"/>
        <rFont val="Times New Roman"/>
        <family val="1"/>
        <charset val="204"/>
      </rPr>
      <t>Анна</t>
    </r>
  </si>
  <si>
    <t>059999</t>
  </si>
  <si>
    <r>
      <t>СИМФОНИ-</t>
    </r>
    <r>
      <rPr>
        <sz val="10"/>
        <rFont val="Times New Roman"/>
        <family val="1"/>
        <charset val="204"/>
      </rPr>
      <t>08, жер., карак., ганн., Сандро Хит, Германия</t>
    </r>
  </si>
  <si>
    <t>011364</t>
  </si>
  <si>
    <t>Гаврич М.</t>
  </si>
  <si>
    <t>МК</t>
  </si>
  <si>
    <r>
      <t xml:space="preserve">КУЗЬМЕНКО </t>
    </r>
    <r>
      <rPr>
        <sz val="10"/>
        <rFont val="Times New Roman"/>
        <family val="1"/>
        <charset val="204"/>
      </rPr>
      <t>Наталья</t>
    </r>
  </si>
  <si>
    <t>007979</t>
  </si>
  <si>
    <r>
      <t>КАПКАН</t>
    </r>
    <r>
      <rPr>
        <sz val="10"/>
        <rFont val="Times New Roman"/>
        <family val="1"/>
        <charset val="204"/>
      </rPr>
      <t>-06, мер., рыж., трак. помесь, Приход, Ленинградская область</t>
    </r>
  </si>
  <si>
    <t>007746</t>
  </si>
  <si>
    <t>Кузьменко Н.</t>
  </si>
  <si>
    <t>Картошова С.</t>
  </si>
  <si>
    <t>Республика Карелия</t>
  </si>
  <si>
    <r>
      <t xml:space="preserve">МЕЛЬНИКОВА </t>
    </r>
    <r>
      <rPr>
        <sz val="10"/>
        <rFont val="Times New Roman"/>
        <family val="1"/>
        <charset val="204"/>
      </rPr>
      <t>Ксения</t>
    </r>
  </si>
  <si>
    <t>012389</t>
  </si>
  <si>
    <r>
      <t>ЯНДРО ДИ-</t>
    </r>
    <r>
      <rPr>
        <sz val="10"/>
        <rFont val="Times New Roman"/>
        <family val="1"/>
        <charset val="204"/>
      </rPr>
      <t>12, мер., вор., KWPN, Апачи, Нидерланды</t>
    </r>
  </si>
  <si>
    <t>011821</t>
  </si>
  <si>
    <t>Епишин В.</t>
  </si>
  <si>
    <t>Лудина И.</t>
  </si>
  <si>
    <r>
      <t xml:space="preserve">СТУКАНЦЕВА </t>
    </r>
    <r>
      <rPr>
        <sz val="10"/>
        <rFont val="Times New Roman"/>
        <family val="1"/>
        <charset val="204"/>
      </rPr>
      <t>Дарина</t>
    </r>
  </si>
  <si>
    <t>001980</t>
  </si>
  <si>
    <r>
      <t>ИНДУКТОР</t>
    </r>
    <r>
      <rPr>
        <sz val="10"/>
        <rFont val="Times New Roman"/>
        <family val="1"/>
        <charset val="204"/>
      </rPr>
      <t>-15, жер.,карак. полукровн., Ибар, Старожиловский КЗ, Рязанская область</t>
    </r>
  </si>
  <si>
    <t>019371</t>
  </si>
  <si>
    <t>Стуканцева Д.</t>
  </si>
  <si>
    <t>Фадеева О.</t>
  </si>
  <si>
    <r>
      <t xml:space="preserve">СМИРНОВА </t>
    </r>
    <r>
      <rPr>
        <sz val="10"/>
        <rFont val="Times New Roman"/>
        <family val="1"/>
        <charset val="204"/>
      </rPr>
      <t>Ксения, 2004</t>
    </r>
  </si>
  <si>
    <t>073804</t>
  </si>
  <si>
    <r>
      <t>ЭЛЬ КАПОНЕ ДЖИ</t>
    </r>
    <r>
      <rPr>
        <sz val="10"/>
        <rFont val="Times New Roman"/>
        <family val="1"/>
        <charset val="204"/>
      </rPr>
      <t>-09, мер., гнед., KWPN, Ван Гог, Нидерланды</t>
    </r>
  </si>
  <si>
    <t>011198</t>
  </si>
  <si>
    <r>
      <t xml:space="preserve">ГУЛАМ </t>
    </r>
    <r>
      <rPr>
        <sz val="10"/>
        <rFont val="Times New Roman"/>
        <family val="1"/>
        <charset val="204"/>
      </rPr>
      <t>Кристина</t>
    </r>
  </si>
  <si>
    <t>056399</t>
  </si>
  <si>
    <r>
      <t>ДИНАНТ</t>
    </r>
    <r>
      <rPr>
        <sz val="10"/>
        <rFont val="Times New Roman"/>
        <family val="1"/>
        <charset val="204"/>
      </rPr>
      <t>-08,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жер., вор., гол. тепл., Сан Ремо, Нидерланды</t>
    </r>
  </si>
  <si>
    <t>016146</t>
  </si>
  <si>
    <t>Гулам А.</t>
  </si>
  <si>
    <r>
      <t xml:space="preserve">СИНИЛЬНИКОВА </t>
    </r>
    <r>
      <rPr>
        <sz val="10"/>
        <rFont val="Times New Roman"/>
        <family val="1"/>
        <charset val="204"/>
      </rPr>
      <t>Наталья</t>
    </r>
  </si>
  <si>
    <t>000372</t>
  </si>
  <si>
    <t>МС</t>
  </si>
  <si>
    <r>
      <t>ВЕНТУРА</t>
    </r>
    <r>
      <rPr>
        <sz val="10"/>
        <rFont val="Times New Roman"/>
        <family val="1"/>
        <charset val="204"/>
      </rPr>
      <t>-11, мер., рыж., вестф., Виталис, Германия</t>
    </r>
  </si>
  <si>
    <t>011337</t>
  </si>
  <si>
    <t>Галактионов Ю.</t>
  </si>
  <si>
    <r>
      <t xml:space="preserve">НАСЕДКИНА 
</t>
    </r>
    <r>
      <rPr>
        <sz val="10"/>
        <rFont val="Times New Roman"/>
        <family val="1"/>
        <charset val="204"/>
      </rPr>
      <t>Ольга</t>
    </r>
  </si>
  <si>
    <t>001075</t>
  </si>
  <si>
    <r>
      <t>КАЛЛАХАН</t>
    </r>
    <r>
      <rPr>
        <sz val="10"/>
        <rFont val="Times New Roman"/>
        <family val="1"/>
        <charset val="204"/>
      </rPr>
      <t>-12, мер., т.-гнед., голшт., Копенгаген, Россия</t>
    </r>
  </si>
  <si>
    <t>023206</t>
  </si>
  <si>
    <t>Наседкина О.</t>
  </si>
  <si>
    <t>самостоятельно</t>
  </si>
  <si>
    <t xml:space="preserve"> Ленинградская область</t>
  </si>
  <si>
    <r>
      <t xml:space="preserve">ПАХОМОВА </t>
    </r>
    <r>
      <rPr>
        <sz val="10"/>
        <rFont val="Times New Roman"/>
        <family val="1"/>
        <charset val="204"/>
      </rPr>
      <t>Ольга</t>
    </r>
  </si>
  <si>
    <t>021978</t>
  </si>
  <si>
    <r>
      <t>ДЭВЕЛИНО-</t>
    </r>
    <r>
      <rPr>
        <sz val="10"/>
        <rFont val="Times New Roman"/>
        <family val="1"/>
        <charset val="204"/>
      </rPr>
      <t>04, мер., бур., ганн., Даймонд Хит, Германия</t>
    </r>
  </si>
  <si>
    <t>010118</t>
  </si>
  <si>
    <t>Коганова А.</t>
  </si>
  <si>
    <t>БК</t>
  </si>
  <si>
    <r>
      <t xml:space="preserve">БЕРЕЗКИНА </t>
    </r>
    <r>
      <rPr>
        <sz val="10"/>
        <rFont val="Times New Roman"/>
        <family val="1"/>
        <charset val="204"/>
      </rPr>
      <t>Александра</t>
    </r>
  </si>
  <si>
    <t>036796</t>
  </si>
  <si>
    <r>
      <t>ЛАРРИ КАРЛТОН</t>
    </r>
    <r>
      <rPr>
        <sz val="10"/>
        <rFont val="Times New Roman"/>
        <family val="1"/>
        <charset val="204"/>
      </rPr>
      <t>-07,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мер., гнед., баварск., Ландпринц, Германия</t>
    </r>
  </si>
  <si>
    <t>012920</t>
  </si>
  <si>
    <r>
      <t xml:space="preserve">ГОРБАЧЕВА </t>
    </r>
    <r>
      <rPr>
        <sz val="10"/>
        <rFont val="Times New Roman"/>
        <family val="1"/>
        <charset val="204"/>
      </rPr>
      <t>Ирина</t>
    </r>
  </si>
  <si>
    <t>002273</t>
  </si>
  <si>
    <r>
      <t>ФЛАМИНГО</t>
    </r>
    <r>
      <rPr>
        <sz val="10"/>
        <rFont val="Times New Roman"/>
        <family val="1"/>
        <charset val="204"/>
      </rPr>
      <t>-10, мер., рыж., ганн., Флорискаунт, Германия</t>
    </r>
  </si>
  <si>
    <t>015687</t>
  </si>
  <si>
    <t xml:space="preserve">Горбачева И. </t>
  </si>
  <si>
    <r>
      <t xml:space="preserve">КУЦОБИНА </t>
    </r>
    <r>
      <rPr>
        <sz val="10"/>
        <rFont val="Times New Roman"/>
        <family val="1"/>
        <charset val="204"/>
      </rPr>
      <t>Виктория</t>
    </r>
  </si>
  <si>
    <t>001393</t>
  </si>
  <si>
    <r>
      <t>ГОЛДЕН ДРИМ-</t>
    </r>
    <r>
      <rPr>
        <sz val="10"/>
        <rFont val="Times New Roman"/>
        <family val="1"/>
        <charset val="204"/>
      </rPr>
      <t>11, жер., гнед., KWPN, Карденто, Нидерланды</t>
    </r>
  </si>
  <si>
    <t>011359</t>
  </si>
  <si>
    <r>
      <t>ХОУКС ФЛАЙТ</t>
    </r>
    <r>
      <rPr>
        <sz val="10"/>
        <rFont val="Times New Roman"/>
        <family val="1"/>
        <charset val="204"/>
      </rPr>
      <t>-04,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мер., гнед., ганн., Hohenstein, Германия</t>
    </r>
  </si>
  <si>
    <t>003780</t>
  </si>
  <si>
    <r>
      <t xml:space="preserve">ТКАЧЕНКО </t>
    </r>
    <r>
      <rPr>
        <sz val="10"/>
        <rFont val="Times New Roman"/>
        <family val="1"/>
        <charset val="204"/>
      </rPr>
      <t>Алена</t>
    </r>
  </si>
  <si>
    <t>010691</t>
  </si>
  <si>
    <r>
      <t>ДОРТМУНД</t>
    </r>
    <r>
      <rPr>
        <sz val="10"/>
        <rFont val="Times New Roman"/>
        <family val="1"/>
        <charset val="204"/>
      </rPr>
      <t>-05, жер., т.-гнед., ганн., Дублер, Россия</t>
    </r>
  </si>
  <si>
    <t>004551</t>
  </si>
  <si>
    <t>Ткаченко А.</t>
  </si>
  <si>
    <r>
      <t xml:space="preserve">МИХАЙЛОВА </t>
    </r>
    <r>
      <rPr>
        <sz val="10"/>
        <rFont val="Times New Roman"/>
        <family val="1"/>
        <charset val="204"/>
      </rPr>
      <t>Янина</t>
    </r>
  </si>
  <si>
    <t>008381</t>
  </si>
  <si>
    <r>
      <t>МАРТИНИКА</t>
    </r>
    <r>
      <rPr>
        <sz val="10"/>
        <rFont val="Times New Roman"/>
        <family val="1"/>
        <charset val="204"/>
      </rPr>
      <t>-11, коб., гнед., полукр., Вихрь, Россия</t>
    </r>
  </si>
  <si>
    <t>017115</t>
  </si>
  <si>
    <r>
      <t xml:space="preserve">СТЕПАНОВА </t>
    </r>
    <r>
      <rPr>
        <sz val="10"/>
        <rFont val="Times New Roman"/>
        <family val="1"/>
        <charset val="204"/>
      </rPr>
      <t>Ангелина, 2010</t>
    </r>
  </si>
  <si>
    <t>016910</t>
  </si>
  <si>
    <r>
      <t>ДЖОНКЕРС ПИЕТЕР</t>
    </r>
    <r>
      <rPr>
        <sz val="10"/>
        <rFont val="Times New Roman"/>
        <family val="1"/>
        <charset val="204"/>
      </rPr>
      <t>-08 (147), мер., рыж., уэльск. пони, Хагелруис Валентин, Нидерланды</t>
    </r>
  </si>
  <si>
    <t>020441</t>
  </si>
  <si>
    <t>Степанов А.</t>
  </si>
  <si>
    <t>Рыкова А.</t>
  </si>
  <si>
    <r>
      <t>АЙ ТИНГ</t>
    </r>
    <r>
      <rPr>
        <sz val="10"/>
        <rFont val="Times New Roman"/>
        <family val="1"/>
        <charset val="204"/>
      </rPr>
      <t>-13, мер., гнед., KWPN, Джонсон, Нидерланды</t>
    </r>
  </si>
  <si>
    <t>027423</t>
  </si>
  <si>
    <t xml:space="preserve">Главный судья </t>
  </si>
  <si>
    <t>Лудина И.В. - ВК - Санкт-Петербург</t>
  </si>
  <si>
    <t>Главный секретарь</t>
  </si>
  <si>
    <t>Егорова А.А. - ВК - Санкт-Петербург</t>
  </si>
  <si>
    <t>Технический делегат</t>
  </si>
  <si>
    <t>Елисеева А.А. - ВК - Москва</t>
  </si>
  <si>
    <t>Ветеринарный делегат</t>
  </si>
  <si>
    <t>Румянцева Е.В. - ВВ ФКСР - Санкт-Петербург</t>
  </si>
  <si>
    <t>Мастер-лист</t>
  </si>
  <si>
    <t>21-27 августа 2023 г.</t>
  </si>
  <si>
    <r>
      <t>ДОРТМУНД</t>
    </r>
    <r>
      <rPr>
        <sz val="10"/>
        <rFont val="Times New Roman"/>
        <family val="1"/>
        <charset val="204"/>
      </rPr>
      <t>-05, жер., т.-гнед., ганн., Дублер, Россия
Владелец - Ткаченко А.</t>
    </r>
  </si>
  <si>
    <t>ВСЕРОССИЙСКИЕ СОРЕВНОВАНИЯ ПО ВОЛЬТИЖИРОВКЕ И 
ВЫЕЗДКЕ НА ПРИЗЫ ФЕДЕРАЦИИ КОННОГО СПОРТА САНКТ-ПЕТЕРБУРГА</t>
  </si>
  <si>
    <t>ЕКП Минспорта России №29500</t>
  </si>
  <si>
    <t>Выездка - малый круг</t>
  </si>
  <si>
    <t>Технические результаты</t>
  </si>
  <si>
    <t>Предварительный приз - дети. Тест В</t>
  </si>
  <si>
    <t>мальчики и девочки 10-14 лет</t>
  </si>
  <si>
    <t>Судьи: В - Русинова Е.А. - ВК - Ленинградская область, Елисеева А.А. - ВК - Москва,  Е - Мирецкая И.Н. - ВК - Ленинградская область, Н - Лудина И.В. - ВК - Санкт-Петербург, С - Мартьянова В.В. - ВК - Московская область</t>
  </si>
  <si>
    <t>КСК "Вента-Арена", Ленинградская область</t>
  </si>
  <si>
    <t>22 августа 2023 г.</t>
  </si>
  <si>
    <t>Место</t>
  </si>
  <si>
    <r>
      <t xml:space="preserve">Фамилия, </t>
    </r>
    <r>
      <rPr>
        <sz val="9"/>
        <rFont val="Times New Roman"/>
        <family val="1"/>
        <charset val="204"/>
      </rPr>
      <t>Имя всадника</t>
    </r>
  </si>
  <si>
    <r>
      <t>Кличка лошади, г.р.,</t>
    </r>
    <r>
      <rPr>
        <sz val="9"/>
        <rFont val="Times New Roman"/>
        <family val="1"/>
        <charset val="204"/>
      </rPr>
      <t xml:space="preserve"> масть, пол, порода, отец, место рождения</t>
    </r>
  </si>
  <si>
    <t>Е</t>
  </si>
  <si>
    <t>Н</t>
  </si>
  <si>
    <t>С</t>
  </si>
  <si>
    <t>Средний %  
техника исп.</t>
  </si>
  <si>
    <t>В</t>
  </si>
  <si>
    <t>Ошибки в схеме</t>
  </si>
  <si>
    <t>Прочие ошибки</t>
  </si>
  <si>
    <t>Всего баллов</t>
  </si>
  <si>
    <t>Медиана</t>
  </si>
  <si>
    <t>Всего %</t>
  </si>
  <si>
    <t>Вып.
норм.</t>
  </si>
  <si>
    <t>техника исп.</t>
  </si>
  <si>
    <t>качество исп.</t>
  </si>
  <si>
    <t>Баллы</t>
  </si>
  <si>
    <t>%</t>
  </si>
  <si>
    <t>Посадка</t>
  </si>
  <si>
    <t>Средства управления</t>
  </si>
  <si>
    <t>Точность</t>
  </si>
  <si>
    <t>Общее впечатление</t>
  </si>
  <si>
    <r>
      <t xml:space="preserve">СТЕПАНОВА </t>
    </r>
    <r>
      <rPr>
        <sz val="11"/>
        <rFont val="Times New Roman"/>
        <family val="1"/>
        <charset val="204"/>
      </rPr>
      <t>Ангелина, 2010</t>
    </r>
  </si>
  <si>
    <r>
      <t>АЙ ТИНГ</t>
    </r>
    <r>
      <rPr>
        <sz val="11"/>
        <rFont val="Times New Roman"/>
        <family val="1"/>
        <charset val="204"/>
      </rPr>
      <t>-13, мер., гнед., KWPN, Джонсон, Нидерланды</t>
    </r>
  </si>
  <si>
    <r>
      <t>ВАСИЛЬЕВА</t>
    </r>
    <r>
      <rPr>
        <sz val="11"/>
        <rFont val="Times New Roman"/>
        <family val="1"/>
        <charset val="204"/>
      </rPr>
      <t xml:space="preserve"> Виктория, 2009</t>
    </r>
  </si>
  <si>
    <r>
      <t>БАЛЛЕРИНА</t>
    </r>
    <r>
      <rPr>
        <sz val="11"/>
        <rFont val="Times New Roman"/>
        <family val="1"/>
        <charset val="204"/>
      </rPr>
      <t>-11, коб., рыж., ганн., Баллетмейстер, Украина</t>
    </r>
  </si>
  <si>
    <r>
      <t>ДЖОНКЕРС ПИЕТЕР</t>
    </r>
    <r>
      <rPr>
        <sz val="11"/>
        <rFont val="Times New Roman"/>
        <family val="1"/>
        <charset val="204"/>
      </rPr>
      <t>-08 (147), мер., рыж., уэльск. пони, Хагелруис Валентин, Нидерланды</t>
    </r>
  </si>
  <si>
    <r>
      <t>МАКСИМУС</t>
    </r>
    <r>
      <rPr>
        <sz val="11"/>
        <rFont val="Times New Roman"/>
        <family val="1"/>
        <charset val="204"/>
      </rPr>
      <t>-16, мер., вор., полукр., Тесоро, Россия</t>
    </r>
  </si>
  <si>
    <r>
      <t xml:space="preserve">РАЗГУЛЯЕВА </t>
    </r>
    <r>
      <rPr>
        <sz val="11"/>
        <rFont val="Times New Roman"/>
        <family val="1"/>
        <charset val="204"/>
      </rPr>
      <t>Александра, 2010</t>
    </r>
  </si>
  <si>
    <r>
      <t>СИР МАККАРТНИ-</t>
    </r>
    <r>
      <rPr>
        <sz val="11"/>
        <rFont val="Times New Roman"/>
        <family val="1"/>
        <charset val="204"/>
      </rPr>
      <t>12 (132), мер., сол., уэльск. пони, Райбонс Мистер Родин, Россия</t>
    </r>
  </si>
  <si>
    <r>
      <t xml:space="preserve">ШКРЕБИЙ </t>
    </r>
    <r>
      <rPr>
        <sz val="11"/>
        <rFont val="Times New Roman"/>
        <family val="1"/>
        <charset val="204"/>
      </rPr>
      <t>Эвелина, 2009</t>
    </r>
  </si>
  <si>
    <r>
      <t>ПУХ</t>
    </r>
    <r>
      <rPr>
        <sz val="11"/>
        <rFont val="Times New Roman"/>
        <family val="1"/>
        <charset val="204"/>
      </rPr>
      <t>-04, мер., гнед., трак., Хоразган, Беларусь</t>
    </r>
  </si>
  <si>
    <r>
      <t>ВАРШАВА</t>
    </r>
    <r>
      <rPr>
        <sz val="11"/>
        <rFont val="Times New Roman"/>
        <family val="1"/>
        <charset val="204"/>
      </rPr>
      <t>-12, коб., вор., полукр., Возрад, Беларусь</t>
    </r>
  </si>
  <si>
    <r>
      <t xml:space="preserve">ГРОМОВА </t>
    </r>
    <r>
      <rPr>
        <sz val="11"/>
        <rFont val="Times New Roman"/>
        <family val="1"/>
        <charset val="204"/>
      </rPr>
      <t>Мария, 2009</t>
    </r>
    <r>
      <rPr>
        <b/>
        <sz val="9"/>
        <rFont val="Verdana"/>
        <family val="2"/>
        <charset val="204"/>
      </rPr>
      <t/>
    </r>
  </si>
  <si>
    <r>
      <t>ТИТАНИК</t>
    </r>
    <r>
      <rPr>
        <sz val="11"/>
        <rFont val="Times New Roman"/>
        <family val="1"/>
        <charset val="204"/>
      </rPr>
      <t>-04, мер., гнед., полукр., Кренс, Бурятия Респ</t>
    </r>
  </si>
  <si>
    <r>
      <t>ЭКСЕЛЬСИОР-</t>
    </r>
    <r>
      <rPr>
        <sz val="11"/>
        <rFont val="Times New Roman"/>
        <family val="1"/>
        <charset val="204"/>
      </rPr>
      <t>11, мер., гнед., KWPN, Бек Гаммон, Нидерланды</t>
    </r>
  </si>
  <si>
    <r>
      <t xml:space="preserve">СЕМЕНОВА </t>
    </r>
    <r>
      <rPr>
        <sz val="11"/>
        <rFont val="Times New Roman"/>
        <family val="1"/>
        <charset val="204"/>
      </rPr>
      <t>Дарья, 2010</t>
    </r>
  </si>
  <si>
    <r>
      <t>БУЛЕВАР</t>
    </r>
    <r>
      <rPr>
        <sz val="11"/>
        <rFont val="Times New Roman"/>
        <family val="1"/>
        <charset val="204"/>
      </rPr>
      <t>-06, мер., гнед., ганн.,  Бенедикт, Россия</t>
    </r>
  </si>
  <si>
    <r>
      <t>ЛАНРИ ДЕ РЕВЕЛЬ-</t>
    </r>
    <r>
      <rPr>
        <sz val="11"/>
        <rFont val="Times New Roman"/>
        <family val="1"/>
        <charset val="204"/>
      </rPr>
      <t>16, коб., гнед., полукр., Лансберг, Россия</t>
    </r>
  </si>
  <si>
    <r>
      <t xml:space="preserve">МЕЛАХ </t>
    </r>
    <r>
      <rPr>
        <sz val="11"/>
        <rFont val="Times New Roman"/>
        <family val="1"/>
        <charset val="204"/>
      </rPr>
      <t>Мария, 2011</t>
    </r>
  </si>
  <si>
    <r>
      <t>ПАРАЛЛЕЛС АМАЛИЯ</t>
    </r>
    <r>
      <rPr>
        <sz val="11"/>
        <rFont val="Times New Roman"/>
        <family val="1"/>
        <charset val="204"/>
      </rPr>
      <t xml:space="preserve">-15 (127), коб., бур., уэльск. пони, Вармтебронс Хилке, Нидерланды </t>
    </r>
  </si>
  <si>
    <t>1Ю</t>
  </si>
  <si>
    <r>
      <t>НЬЮ ЧЕЛЕНДЖИС ШАЙЕНН</t>
    </r>
    <r>
      <rPr>
        <sz val="11"/>
        <rFont val="Times New Roman"/>
        <family val="1"/>
        <charset val="204"/>
      </rPr>
      <t>-07 (129), коб., изаб., уэльск. пони, Эиар Калиф, Нидерланды</t>
    </r>
  </si>
  <si>
    <r>
      <t xml:space="preserve">КОТТЕР </t>
    </r>
    <r>
      <rPr>
        <sz val="11"/>
        <rFont val="Times New Roman"/>
        <family val="1"/>
        <charset val="204"/>
      </rPr>
      <t>Арина, 2009</t>
    </r>
  </si>
  <si>
    <r>
      <t>ВЕКТОР</t>
    </r>
    <r>
      <rPr>
        <sz val="11"/>
        <rFont val="Times New Roman"/>
        <family val="1"/>
        <charset val="204"/>
      </rPr>
      <t xml:space="preserve">-12, мер., сер., полукр., Казначей, Россия </t>
    </r>
  </si>
  <si>
    <t>-</t>
  </si>
  <si>
    <t>Командный приз. Дети</t>
  </si>
  <si>
    <t>Судьи: В - Мартьянова В.В. - ВК - Московская область, Мирецкая И.Н. - ВК - Ленинградская область,  Е - Швецова К.А. - 1К - Санкт-Петербург, С - Елисеева А.А - ВК - Москва, М - Сочеванова О.А. - ВК - Санкт-Петербург</t>
  </si>
  <si>
    <t>23 августа 2023 г.</t>
  </si>
  <si>
    <t>М</t>
  </si>
  <si>
    <r>
      <rPr>
        <b/>
        <sz val="14"/>
        <rFont val="Times New Roman"/>
        <family val="1"/>
        <charset val="204"/>
      </rPr>
      <t>ПЕРВЕНСТВО САНКТ-ПЕТЕРБУРГА</t>
    </r>
    <r>
      <rPr>
        <b/>
        <sz val="16"/>
        <rFont val="Times New Roman"/>
        <family val="1"/>
        <charset val="204"/>
      </rPr>
      <t xml:space="preserve">
</t>
    </r>
    <r>
      <rPr>
        <sz val="16"/>
        <rFont val="Times New Roman"/>
        <family val="1"/>
        <charset val="204"/>
      </rPr>
      <t>региональные соревнования</t>
    </r>
  </si>
  <si>
    <t>Предварительный приз Дети. Тест А / Утешительная езда</t>
  </si>
  <si>
    <t>Судьи: В - Мартьянова В.В. - ВК - Московская область, Елисеева А.А. - ВК - Москва,  Е - Швецова К.А. - 1К - Санкт-Петербург, С - Сочеванова О.А. - ВК - Санкт-Петербург, М - Лудина И.В. - ВК - Санкт-Петербург</t>
  </si>
  <si>
    <t>24 августа 2023 г.</t>
  </si>
  <si>
    <t>КСК "Фрирайд"/
Ленинградская область</t>
  </si>
  <si>
    <t>Личный приз. Дети</t>
  </si>
  <si>
    <t>Выездка-малый круг</t>
  </si>
  <si>
    <t>ЛИЧНОЕ ПЕРВЕНСТВО</t>
  </si>
  <si>
    <t>22-24 августа 2023 г.</t>
  </si>
  <si>
    <t>ППВ</t>
  </si>
  <si>
    <t>КП</t>
  </si>
  <si>
    <t>ЛП</t>
  </si>
  <si>
    <t>Сумма %</t>
  </si>
  <si>
    <t>н/ст</t>
  </si>
  <si>
    <t>Выездка-большой круг</t>
  </si>
  <si>
    <t>Средний приз 2</t>
  </si>
  <si>
    <t>юниоры и юниорки 16-25 лет</t>
  </si>
  <si>
    <t>Судьи: Е - Русинова Е.П. -  ВК - Ленинградская область, Н - Елисеева А.А. - ВК - Москва, С - Мартьянова В.В. - ВК - Московская область, М - Смородина Ю.В. - ВК - Санкт-Петербург, В - Сочеванова О.А. - ВК - Санкт-Петербург</t>
  </si>
  <si>
    <t>C</t>
  </si>
  <si>
    <t>Сумма общих оценок</t>
  </si>
  <si>
    <r>
      <t xml:space="preserve">СМИРНОВА </t>
    </r>
    <r>
      <rPr>
        <sz val="11"/>
        <rFont val="Times New Roman"/>
        <family val="1"/>
        <charset val="204"/>
      </rPr>
      <t>Ксения, 2004</t>
    </r>
  </si>
  <si>
    <r>
      <t>ЭЛЬ КАПОНЕ ДЖИ</t>
    </r>
    <r>
      <rPr>
        <sz val="11"/>
        <rFont val="Times New Roman"/>
        <family val="1"/>
        <charset val="204"/>
      </rPr>
      <t>-09, мер., гнед., KWPN, Ван Гог, Нидерланды</t>
    </r>
  </si>
  <si>
    <r>
      <t xml:space="preserve">ГАВРИЧ </t>
    </r>
    <r>
      <rPr>
        <sz val="11"/>
        <rFont val="Times New Roman"/>
        <family val="1"/>
        <charset val="204"/>
      </rPr>
      <t>Анна</t>
    </r>
  </si>
  <si>
    <r>
      <t>СИМФОНИ-</t>
    </r>
    <r>
      <rPr>
        <sz val="11"/>
        <rFont val="Times New Roman"/>
        <family val="1"/>
        <charset val="204"/>
      </rPr>
      <t>08, жер., карак., ганн., Сандро Хит, Германия</t>
    </r>
  </si>
  <si>
    <t>Главный судья</t>
  </si>
  <si>
    <t>Большой приз 16-25</t>
  </si>
  <si>
    <t>Судьи: Е - Мирецкая И.Н. - ВК - Ленинградская область, Н - Елисеева А.А. - ВК - Москва, С - Русинова Е.П. - ВК - Ленинградская область, М - Мартьянова В.В. - ВК - Московская область, В - Смородина Ю.В - ВК - Санкт-Петербург</t>
  </si>
  <si>
    <t>Личное первенство</t>
  </si>
  <si>
    <t>22-23 августа 2023 г.</t>
  </si>
  <si>
    <t>Езда</t>
  </si>
  <si>
    <t>СП2</t>
  </si>
  <si>
    <t>БП 16-25</t>
  </si>
  <si>
    <t>Большой приз</t>
  </si>
  <si>
    <t>мужчины и женщины</t>
  </si>
  <si>
    <t>Судьи: Е - Русинова Е.П.- ВК - Ленинградская область, Н - Елисеева А.А. - ВК - Москва, С - Мартьянова В.В. - ВК - Московская область, М - Смородина Ю.В. - ВК - Санкт-Петербург, В - Сочеванова О.А. - ВК - Санкт-Петербург</t>
  </si>
  <si>
    <r>
      <t xml:space="preserve">БЕРЕЗКИНА </t>
    </r>
    <r>
      <rPr>
        <sz val="11"/>
        <rFont val="Times New Roman"/>
        <family val="1"/>
        <charset val="204"/>
      </rPr>
      <t>Александра</t>
    </r>
  </si>
  <si>
    <r>
      <t>ЛАРРИ КАРЛТОН</t>
    </r>
    <r>
      <rPr>
        <sz val="11"/>
        <rFont val="Times New Roman"/>
        <family val="1"/>
        <charset val="204"/>
      </rPr>
      <t>-07,</t>
    </r>
    <r>
      <rPr>
        <b/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мер., гнед., баварск., Ландпринц, Германия</t>
    </r>
  </si>
  <si>
    <r>
      <t xml:space="preserve">КУЦОБИНА </t>
    </r>
    <r>
      <rPr>
        <sz val="11"/>
        <rFont val="Times New Roman"/>
        <family val="1"/>
        <charset val="204"/>
      </rPr>
      <t>Виктория</t>
    </r>
  </si>
  <si>
    <r>
      <t>ГОЛДЕН ДРИМ-</t>
    </r>
    <r>
      <rPr>
        <sz val="11"/>
        <rFont val="Times New Roman"/>
        <family val="1"/>
        <charset val="204"/>
      </rPr>
      <t>11, жер., гнед., KWPN, Карденто, Нидерланды</t>
    </r>
  </si>
  <si>
    <r>
      <t xml:space="preserve">ГОРБАЧЕВА </t>
    </r>
    <r>
      <rPr>
        <sz val="11"/>
        <rFont val="Times New Roman"/>
        <family val="1"/>
        <charset val="204"/>
      </rPr>
      <t>Ирина</t>
    </r>
  </si>
  <si>
    <r>
      <t>ФЛАМИНГО</t>
    </r>
    <r>
      <rPr>
        <sz val="11"/>
        <rFont val="Times New Roman"/>
        <family val="1"/>
        <charset val="204"/>
      </rPr>
      <t>-10, мер., рыж., ганн., Флорискаунт, Германия</t>
    </r>
  </si>
  <si>
    <t>Переездка Большого приза</t>
  </si>
  <si>
    <t>БП</t>
  </si>
  <si>
    <t>ПБП</t>
  </si>
  <si>
    <t>Малый приз</t>
  </si>
  <si>
    <t>Судьи: Е - Мартьянова В.В - ВК - Московская область, Н - Смородина Ю.В. - ВК - Санкт-Петербург, С - Елисеева А.А. - ВК - Москва, М - Сочеванова О.А. - ВК - Санкт-Петербург, В - Швецова К.А.- 1К - Санкт-Петербург</t>
  </si>
  <si>
    <r>
      <t xml:space="preserve">ГУЛАМ </t>
    </r>
    <r>
      <rPr>
        <sz val="11"/>
        <rFont val="Times New Roman"/>
        <family val="1"/>
        <charset val="204"/>
      </rPr>
      <t>Кристина</t>
    </r>
  </si>
  <si>
    <r>
      <t>ДИНАНТ</t>
    </r>
    <r>
      <rPr>
        <sz val="11"/>
        <rFont val="Times New Roman"/>
        <family val="1"/>
        <charset val="204"/>
      </rPr>
      <t>-08,</t>
    </r>
    <r>
      <rPr>
        <b/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жер., вор., гол. тепл., Сан Ремо, Нидерланды</t>
    </r>
  </si>
  <si>
    <r>
      <t xml:space="preserve">СТУКАНЦЕВА </t>
    </r>
    <r>
      <rPr>
        <sz val="11"/>
        <rFont val="Times New Roman"/>
        <family val="1"/>
        <charset val="204"/>
      </rPr>
      <t>Дарина</t>
    </r>
  </si>
  <si>
    <r>
      <t>ИНДУКТОР</t>
    </r>
    <r>
      <rPr>
        <sz val="11"/>
        <rFont val="Times New Roman"/>
        <family val="1"/>
        <charset val="204"/>
      </rPr>
      <t>-15, жер.,карак. полукровн., Ибар, Старожиловский КЗ, Рязанская область</t>
    </r>
  </si>
  <si>
    <r>
      <t xml:space="preserve">КУЗЬМЕНКО </t>
    </r>
    <r>
      <rPr>
        <sz val="11"/>
        <rFont val="Times New Roman"/>
        <family val="1"/>
        <charset val="204"/>
      </rPr>
      <t>Наталья</t>
    </r>
  </si>
  <si>
    <r>
      <t>КАПКАН</t>
    </r>
    <r>
      <rPr>
        <sz val="11"/>
        <rFont val="Times New Roman"/>
        <family val="1"/>
        <charset val="204"/>
      </rPr>
      <t>-06, мер., рыж., трак. помесь, Приход, Ленинградская область</t>
    </r>
  </si>
  <si>
    <r>
      <t xml:space="preserve">ПАХОМОВА </t>
    </r>
    <r>
      <rPr>
        <sz val="11"/>
        <rFont val="Times New Roman"/>
        <family val="1"/>
        <charset val="204"/>
      </rPr>
      <t>Ольга</t>
    </r>
  </si>
  <si>
    <r>
      <t>ДЭВЕЛИНО-</t>
    </r>
    <r>
      <rPr>
        <sz val="11"/>
        <rFont val="Times New Roman"/>
        <family val="1"/>
        <charset val="204"/>
      </rPr>
      <t>04, мер., бур., ганн., Даймонд Хит, Германия</t>
    </r>
  </si>
  <si>
    <r>
      <t xml:space="preserve">МЕЛЬНИКОВА </t>
    </r>
    <r>
      <rPr>
        <sz val="11"/>
        <rFont val="Times New Roman"/>
        <family val="1"/>
        <charset val="204"/>
      </rPr>
      <t>Ксения</t>
    </r>
  </si>
  <si>
    <r>
      <t>ЯНДРО ДИ-</t>
    </r>
    <r>
      <rPr>
        <sz val="11"/>
        <rFont val="Times New Roman"/>
        <family val="1"/>
        <charset val="204"/>
      </rPr>
      <t>12, мер., вор., KWPN, Апачи, Нидерланды</t>
    </r>
  </si>
  <si>
    <r>
      <t xml:space="preserve">ТКАЧЕНКО </t>
    </r>
    <r>
      <rPr>
        <sz val="11"/>
        <rFont val="Times New Roman"/>
        <family val="1"/>
        <charset val="204"/>
      </rPr>
      <t>Алена</t>
    </r>
  </si>
  <si>
    <r>
      <t>ДОРТМУНД</t>
    </r>
    <r>
      <rPr>
        <sz val="11"/>
        <rFont val="Times New Roman"/>
        <family val="1"/>
        <charset val="204"/>
      </rPr>
      <t>-05, жер., т.-гнед., ганн., Дублер, Россия</t>
    </r>
  </si>
  <si>
    <r>
      <t xml:space="preserve">НАСЕДКИНА 
</t>
    </r>
    <r>
      <rPr>
        <sz val="11"/>
        <rFont val="Times New Roman"/>
        <family val="1"/>
        <charset val="204"/>
      </rPr>
      <t>Ольга</t>
    </r>
  </si>
  <si>
    <r>
      <t>КАЛЛАХАН</t>
    </r>
    <r>
      <rPr>
        <sz val="11"/>
        <rFont val="Times New Roman"/>
        <family val="1"/>
        <charset val="204"/>
      </rPr>
      <t>-12, мер., т.-гнед., голшт., Копенгаген, Россия</t>
    </r>
  </si>
  <si>
    <r>
      <t xml:space="preserve">МИХАЙЛОВА </t>
    </r>
    <r>
      <rPr>
        <sz val="11"/>
        <rFont val="Times New Roman"/>
        <family val="1"/>
        <charset val="204"/>
      </rPr>
      <t>Янина</t>
    </r>
  </si>
  <si>
    <r>
      <t>МАРТИНИКА</t>
    </r>
    <r>
      <rPr>
        <sz val="11"/>
        <rFont val="Times New Roman"/>
        <family val="1"/>
        <charset val="204"/>
      </rPr>
      <t>-11, коб., гнед., полукр., Вихрь, Россия</t>
    </r>
  </si>
  <si>
    <t>Средний приз 1</t>
  </si>
  <si>
    <t>Судьи: Е - Сочеванова О.А. - ВК - Санкт-Петербург, Н - Швецова К.А.- 1К - Санкт-Петербург, С - Смородина Ю.В. - ВК - Санкт-Петербург, М - Русинова Е.П. - ВК - Ленинградская область, В - Елисеева А.А. - ВК - Москва</t>
  </si>
  <si>
    <t>Компания "Седл сервис" / 
Республика Карелия</t>
  </si>
  <si>
    <t>КСК "Приор" / 
Ленинградская область</t>
  </si>
  <si>
    <t>КСК "Приор" /
 Ленинградская область</t>
  </si>
  <si>
    <r>
      <t>ДОРТМУНД</t>
    </r>
    <r>
      <rPr>
        <sz val="11"/>
        <rFont val="Times New Roman"/>
        <family val="1"/>
        <charset val="204"/>
      </rPr>
      <t>-05, жер., т.-гнед., ганн., Дублер, Россия
Владелец - Ткаченко А.</t>
    </r>
  </si>
  <si>
    <t>КСК "Всадник" /
Республика Карелия</t>
  </si>
  <si>
    <t>ч/в /
 Ленинградская область</t>
  </si>
  <si>
    <t>КСК "Верево" / 
Республика Карелия</t>
  </si>
  <si>
    <t>КСК "Конная Лахта" / 
Санкт-Петербург</t>
  </si>
  <si>
    <t>КЮР Среднего приза 1</t>
  </si>
  <si>
    <t>Судьи: Е - Русинова Е.П. - ВК - Ленинградская область, Н - Мартьянова В.В. - ВК - Московская область, С - Елисеева А.А. - ВК - Москва, М - Сочеванова О.А. - ВК - Санкт-Петербург, В - Швецова К.А. - 1К - Санкт-Петербург</t>
  </si>
  <si>
    <t>КСК "Вента-арена",  Ленинградская область</t>
  </si>
  <si>
    <t>Итого</t>
  </si>
  <si>
    <t>Штраф за время</t>
  </si>
  <si>
    <t xml:space="preserve">Техн. </t>
  </si>
  <si>
    <t>Арт.</t>
  </si>
  <si>
    <t>а</t>
  </si>
  <si>
    <t>МП</t>
  </si>
  <si>
    <t>СП1</t>
  </si>
  <si>
    <t>КЮР СП1</t>
  </si>
  <si>
    <t>Командный приз. Юноши</t>
  </si>
  <si>
    <t>юноши и девушки 14-18 лет</t>
  </si>
  <si>
    <t>Судьи: Е - Лудина И.В. - ВК - Санкт-Петербург, Н - Мартьянова В.В. - ВК- Московская область, С - Швецова К.А. - 1К - Санкт-Петербург, М - Елисеева А.А. - ВК - Москва, В - Русинова Е.П. - ВК - Ленинградская область</t>
  </si>
  <si>
    <r>
      <t>МАХИЛЕВА</t>
    </r>
    <r>
      <rPr>
        <sz val="11"/>
        <rFont val="Times New Roman"/>
        <family val="1"/>
        <charset val="204"/>
      </rPr>
      <t xml:space="preserve"> Арина, 2006</t>
    </r>
  </si>
  <si>
    <r>
      <t>РОЯЛ СИКРЕТ</t>
    </r>
    <r>
      <rPr>
        <sz val="11"/>
        <rFont val="Times New Roman"/>
        <family val="1"/>
        <charset val="204"/>
      </rPr>
      <t>-13, жер., гнед., ольденб., Саркози, Германия</t>
    </r>
  </si>
  <si>
    <r>
      <t xml:space="preserve">КОНЬШИНА </t>
    </r>
    <r>
      <rPr>
        <sz val="11"/>
        <rFont val="Times New Roman"/>
        <family val="1"/>
        <charset val="204"/>
      </rPr>
      <t>Ульяна, 2005</t>
    </r>
  </si>
  <si>
    <r>
      <t>ДУБАЙ В-</t>
    </r>
    <r>
      <rPr>
        <sz val="11"/>
        <rFont val="Times New Roman"/>
        <family val="1"/>
        <charset val="204"/>
      </rPr>
      <t>12, мер., гнед., баварская теплокр., Декурио, Германия</t>
    </r>
  </si>
  <si>
    <r>
      <rPr>
        <b/>
        <sz val="11"/>
        <rFont val="Times New Roman"/>
        <family val="1"/>
        <charset val="204"/>
      </rPr>
      <t>ВОРОНИНА</t>
    </r>
    <r>
      <rPr>
        <sz val="11"/>
        <rFont val="Times New Roman"/>
        <family val="1"/>
        <charset val="204"/>
      </rPr>
      <t xml:space="preserve"> Варвара, 2008</t>
    </r>
  </si>
  <si>
    <r>
      <t>ДОЙЧ ГРАФ</t>
    </r>
    <r>
      <rPr>
        <sz val="11"/>
        <color indexed="8"/>
        <rFont val="Times New Roman"/>
        <family val="1"/>
        <charset val="204"/>
      </rPr>
      <t>-06,</t>
    </r>
    <r>
      <rPr>
        <b/>
        <sz val="11"/>
        <color indexed="8"/>
        <rFont val="Times New Roman"/>
        <family val="1"/>
        <charset val="204"/>
      </rPr>
      <t xml:space="preserve"> </t>
    </r>
    <r>
      <rPr>
        <sz val="11"/>
        <color indexed="8"/>
        <rFont val="Times New Roman"/>
        <family val="1"/>
        <charset val="204"/>
      </rPr>
      <t>мер., вор., ганн., Дрессаж Роял, Германия</t>
    </r>
  </si>
  <si>
    <r>
      <t xml:space="preserve">ЧУГУНОВА </t>
    </r>
    <r>
      <rPr>
        <sz val="11"/>
        <rFont val="Times New Roman"/>
        <family val="1"/>
        <charset val="204"/>
      </rPr>
      <t>Ирина, 2006</t>
    </r>
  </si>
  <si>
    <r>
      <t>ДАБЛ ПАУЭР-</t>
    </r>
    <r>
      <rPr>
        <sz val="11"/>
        <rFont val="Times New Roman"/>
        <family val="1"/>
        <charset val="204"/>
      </rPr>
      <t>04, мер., рыж., KWPN, Дон Примеро, Нидерланды</t>
    </r>
  </si>
  <si>
    <r>
      <t xml:space="preserve">КАБУКАЕВА </t>
    </r>
    <r>
      <rPr>
        <sz val="11"/>
        <rFont val="Times New Roman"/>
        <family val="1"/>
        <charset val="204"/>
      </rPr>
      <t>Мария, 2006</t>
    </r>
  </si>
  <si>
    <r>
      <t>ЭЛИНОР-</t>
    </r>
    <r>
      <rPr>
        <sz val="11"/>
        <rFont val="Times New Roman"/>
        <family val="1"/>
        <charset val="204"/>
      </rPr>
      <t>07, мер., зол.-рыж., полукр., Эквадор, Кировский к/з</t>
    </r>
  </si>
  <si>
    <r>
      <t xml:space="preserve">СЕРГЕЕВА </t>
    </r>
    <r>
      <rPr>
        <sz val="11"/>
        <rFont val="Times New Roman"/>
        <family val="1"/>
        <charset val="204"/>
      </rPr>
      <t>София, 2008</t>
    </r>
    <r>
      <rPr>
        <sz val="11"/>
        <color indexed="8"/>
        <rFont val="Calibri"/>
        <family val="2"/>
        <charset val="204"/>
      </rPr>
      <t/>
    </r>
  </si>
  <si>
    <r>
      <t>УРБИ ЭТ ОРБИ</t>
    </r>
    <r>
      <rPr>
        <sz val="11"/>
        <rFont val="Times New Roman"/>
        <family val="1"/>
        <charset val="204"/>
      </rPr>
      <t>-01,</t>
    </r>
    <r>
      <rPr>
        <b/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мер., гнед., KWPN, Индоктро, Нидерланды</t>
    </r>
  </si>
  <si>
    <r>
      <t xml:space="preserve">КОРОТУН </t>
    </r>
    <r>
      <rPr>
        <sz val="11"/>
        <rFont val="Times New Roman"/>
        <family val="1"/>
        <charset val="204"/>
      </rPr>
      <t>Анастасия, 2006</t>
    </r>
  </si>
  <si>
    <r>
      <t>САНЦИСКО ДЖУНИОР-</t>
    </r>
    <r>
      <rPr>
        <sz val="11"/>
        <rFont val="Times New Roman"/>
        <family val="1"/>
        <charset val="204"/>
      </rPr>
      <t>11, мер., вор., немецкая спорт., Санциско, Германия</t>
    </r>
  </si>
  <si>
    <r>
      <t xml:space="preserve">ФЕДОРОВА </t>
    </r>
    <r>
      <rPr>
        <sz val="11"/>
        <rFont val="Times New Roman"/>
        <family val="1"/>
        <charset val="204"/>
      </rPr>
      <t>Александра, 2008</t>
    </r>
  </si>
  <si>
    <r>
      <t>РАЙБЕРИ РЕВЕНТОН</t>
    </r>
    <r>
      <rPr>
        <sz val="11"/>
        <rFont val="Times New Roman"/>
        <family val="1"/>
        <charset val="204"/>
      </rPr>
      <t>-05, мер., гнед., ганн., Руссо, Нидерланды</t>
    </r>
  </si>
  <si>
    <r>
      <t xml:space="preserve">КРИЛИЧЕВСКИЙ </t>
    </r>
    <r>
      <rPr>
        <sz val="11"/>
        <rFont val="Times New Roman"/>
        <family val="1"/>
        <charset val="204"/>
      </rPr>
      <t>Максим, 2006</t>
    </r>
  </si>
  <si>
    <r>
      <t>ХАРЛЕЙ ДИАМАНТ</t>
    </r>
    <r>
      <rPr>
        <sz val="11"/>
        <rFont val="Times New Roman"/>
        <family val="1"/>
        <charset val="204"/>
      </rPr>
      <t>-09,</t>
    </r>
    <r>
      <rPr>
        <b/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жер.,</t>
    </r>
    <r>
      <rPr>
        <b/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т.-гнед., УВП, Сандрос Диамант, Украина</t>
    </r>
  </si>
  <si>
    <r>
      <t xml:space="preserve">МАТЮХИНА </t>
    </r>
    <r>
      <rPr>
        <sz val="11"/>
        <rFont val="Times New Roman"/>
        <family val="1"/>
        <charset val="204"/>
      </rPr>
      <t>Екатерина, 2007</t>
    </r>
  </si>
  <si>
    <r>
      <t>БЛЮ АЙС</t>
    </r>
    <r>
      <rPr>
        <sz val="11"/>
        <rFont val="Times New Roman"/>
        <family val="1"/>
        <charset val="204"/>
      </rPr>
      <t>-12 (147), мер., рыж.-пег., лошадь класса пони, неизв., Россия</t>
    </r>
  </si>
  <si>
    <r>
      <t xml:space="preserve">КОЗЛОВА </t>
    </r>
    <r>
      <rPr>
        <sz val="11"/>
        <rFont val="Times New Roman"/>
        <family val="1"/>
        <charset val="204"/>
      </rPr>
      <t>Елизавета, 2005</t>
    </r>
  </si>
  <si>
    <r>
      <t>БАРСЕЛОНА-</t>
    </r>
    <r>
      <rPr>
        <sz val="11"/>
        <rFont val="Times New Roman"/>
        <family val="1"/>
        <charset val="204"/>
      </rPr>
      <t>15, коб., гнед., полукр., Лекад, Россия</t>
    </r>
  </si>
  <si>
    <r>
      <t xml:space="preserve">АРСЕНЬЕВА </t>
    </r>
    <r>
      <rPr>
        <sz val="11"/>
        <rFont val="Times New Roman"/>
        <family val="1"/>
        <charset val="204"/>
      </rPr>
      <t>Екатерина, 2007</t>
    </r>
  </si>
  <si>
    <r>
      <t>ФЕСТ КЛАСС ДЕЛЮКС</t>
    </r>
    <r>
      <rPr>
        <sz val="11"/>
        <rFont val="Times New Roman"/>
        <family val="1"/>
        <charset val="204"/>
      </rPr>
      <t>-11, мер., гнед., ганн., Фаренгейт, Германия</t>
    </r>
  </si>
  <si>
    <t>не старт.</t>
  </si>
  <si>
    <t>Личный приз. Юноши</t>
  </si>
  <si>
    <t>Судьи: Е - Русинова Е.П. - ВК - Ленинградская область, Н - Мартьянова В.В. - ВК - Московская область, С - Лудина И.В. - ВК - Санкт-Петербург, М - Швецова К.А. - 1К - Санкт-Петербург, В - Сочеванова О.А. - ВК - Санкт-Петербург</t>
  </si>
  <si>
    <t>КЮР Юноши</t>
  </si>
  <si>
    <t>Судьи: Е - Швецова К.А. - 1К - Санкт-Петербург, Н - Русинова Е.П. - ВК - Ленинградская область, С - Мартьянова В.В. - ВК - Московская область, М - Елисеева А.А. - ВК - Москва, В - Лудина И.В. - ВК - Санкт-Петербург</t>
  </si>
  <si>
    <t>СПб ГБУ СШОР по кс и сп / 
Санкт-Петербург</t>
  </si>
  <si>
    <t>КСК "Вента" / 
Санкт-Петербург</t>
  </si>
  <si>
    <t>КСК "Виннер" / 
Санкт-Петербург</t>
  </si>
  <si>
    <t>МАУ «Спортивная школа №1» /
Вологодская область</t>
  </si>
  <si>
    <t>КПЮн</t>
  </si>
  <si>
    <t>ЛПЮн</t>
  </si>
  <si>
    <t>КЮР</t>
  </si>
  <si>
    <t>Командный приз. Юниоры</t>
  </si>
  <si>
    <t>юниоры и юниорки 16-21 год</t>
  </si>
  <si>
    <t>Судьи: Е - Елисеева А.А. - ВК - Москва, Н - Мартьянова В.В. - ВК - Московская область, С - Сочеванова О.А. - ВК - Санкт-Петербург, М - Русинова Е.П. - ВК - Ленинградская область, В - Швецова К.А. - 1К - Санкт-Петербург</t>
  </si>
  <si>
    <r>
      <t xml:space="preserve">КРУГЛОВА </t>
    </r>
    <r>
      <rPr>
        <sz val="11"/>
        <rFont val="Times New Roman"/>
        <family val="1"/>
        <charset val="204"/>
      </rPr>
      <t>Арина, 2004</t>
    </r>
  </si>
  <si>
    <r>
      <t>ВАУТ</t>
    </r>
    <r>
      <rPr>
        <sz val="11"/>
        <rFont val="Times New Roman"/>
        <family val="1"/>
        <charset val="204"/>
      </rPr>
      <t>-03,</t>
    </r>
    <r>
      <rPr>
        <b/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мер., т.-гнед., KWPN, Велтино, Нидерланды</t>
    </r>
  </si>
  <si>
    <r>
      <t>КУЗНЕЦОВА</t>
    </r>
    <r>
      <rPr>
        <sz val="11"/>
        <rFont val="Times New Roman"/>
        <family val="1"/>
        <charset val="204"/>
      </rPr>
      <t xml:space="preserve"> Алена, 2004</t>
    </r>
  </si>
  <si>
    <r>
      <t>СЕРУПГАРДС ШЕМРОК-</t>
    </r>
    <r>
      <rPr>
        <sz val="11"/>
        <rFont val="Times New Roman"/>
        <family val="1"/>
        <charset val="204"/>
      </rPr>
      <t>10, мер., гнед., дат., Фюрстенбол, Дания</t>
    </r>
  </si>
  <si>
    <r>
      <t xml:space="preserve">ПРОНИНА </t>
    </r>
    <r>
      <rPr>
        <sz val="11"/>
        <rFont val="Times New Roman"/>
        <family val="1"/>
        <charset val="204"/>
      </rPr>
      <t>Анна, 2004</t>
    </r>
  </si>
  <si>
    <r>
      <t>ФРЕДДИ НАК-</t>
    </r>
    <r>
      <rPr>
        <sz val="11"/>
        <rFont val="Times New Roman"/>
        <family val="1"/>
        <charset val="204"/>
      </rPr>
      <t>05, мер., гнед., ганн., Фрурстнрич, Германия</t>
    </r>
  </si>
  <si>
    <r>
      <t>КИНГ УТОПИЯ</t>
    </r>
    <r>
      <rPr>
        <sz val="11"/>
        <rFont val="Times New Roman"/>
        <family val="1"/>
        <charset val="204"/>
      </rPr>
      <t>-15, мер., бур., KWPN, Чармер, Нидерланды</t>
    </r>
  </si>
  <si>
    <r>
      <t xml:space="preserve">ПИСАРЕВА </t>
    </r>
    <r>
      <rPr>
        <sz val="11"/>
        <rFont val="Times New Roman"/>
        <family val="1"/>
        <charset val="204"/>
      </rPr>
      <t>Елизавета, 2002</t>
    </r>
  </si>
  <si>
    <r>
      <t>ГЛЭДСТОУН ВДЛ-</t>
    </r>
    <r>
      <rPr>
        <sz val="11"/>
        <rFont val="Times New Roman"/>
        <family val="1"/>
        <charset val="204"/>
      </rPr>
      <t>11, жер., гнед., KWPN, Креспо ВДЛ, Нидерланды</t>
    </r>
  </si>
  <si>
    <r>
      <t>ИННОСЕНТО</t>
    </r>
    <r>
      <rPr>
        <sz val="11"/>
        <rFont val="Times New Roman"/>
        <family val="1"/>
        <charset val="204"/>
      </rPr>
      <t>-13, жер., т.-гн., голл., Винтон, Нидерланды</t>
    </r>
  </si>
  <si>
    <t>Личный приз. Юниоры</t>
  </si>
  <si>
    <t>Судьи: Е - Швецова К.А. - 1К - Санкт-Петербург, Н - Русинова Е.П. - ВК - Ленинградская область, С - Сочеванова О.А. - ВК - Санкт-Петербург, М -  Елисеева А.А. - ВК - Москва, В - Мартьянова В.В. - ВК - Московская область</t>
  </si>
  <si>
    <t>КЮР Юниоры</t>
  </si>
  <si>
    <t>Юниоры и юниорки 16-21 год</t>
  </si>
  <si>
    <t>Судьи: Е - Сочеванова О.А. - ВК - Санкт-Петербург, Н - Мартьянова В.В. - ВК - Московская область, С - Лудина И.В. - ВК - Санкт-Петербург, М - Русинова Е.П. - ВК - Ленинградская область, В - Елисеева А.А. - ВК - Москва</t>
  </si>
  <si>
    <t>КПЮр</t>
  </si>
  <si>
    <t>ЛПЮр</t>
  </si>
  <si>
    <r>
      <t xml:space="preserve">ВСЕРОССИЙСКИЕ СОРЕВНОВАНИЯ ПО ВОЛЬТИЖИРОВКЕ И 
ВЫЕЗДКЕ НА ПРИЗЫ ФЕДЕРАЦИИ КОННОГО СПОРТА САНКТ-ПЕТЕРБУРГА
</t>
    </r>
    <r>
      <rPr>
        <sz val="12"/>
        <rFont val="Times New Roman"/>
        <family val="1"/>
        <charset val="204"/>
      </rPr>
      <t>ЕКП Минспорта России №29500</t>
    </r>
  </si>
  <si>
    <t>Состав судейское коллегии</t>
  </si>
  <si>
    <t>КСК "Вента-Арена",  Ленинградская область</t>
  </si>
  <si>
    <t>Должность</t>
  </si>
  <si>
    <t>ФИО</t>
  </si>
  <si>
    <t>Категория</t>
  </si>
  <si>
    <t>Регион</t>
  </si>
  <si>
    <t>Оценка</t>
  </si>
  <si>
    <t>Лудина И.В.</t>
  </si>
  <si>
    <t>ВК</t>
  </si>
  <si>
    <t>Член Гранд-Жюри</t>
  </si>
  <si>
    <t>Русинова Е.П.</t>
  </si>
  <si>
    <t>Елисеева А.А</t>
  </si>
  <si>
    <t>Москва</t>
  </si>
  <si>
    <t>Мирецкая И.Н.</t>
  </si>
  <si>
    <t>Смородина Ю.В.</t>
  </si>
  <si>
    <t>Сочеванова О.А.</t>
  </si>
  <si>
    <t>Швецова К.А.</t>
  </si>
  <si>
    <t>1К</t>
  </si>
  <si>
    <t>Мартьянова В.В.</t>
  </si>
  <si>
    <t>Московская область</t>
  </si>
  <si>
    <t>Читчик</t>
  </si>
  <si>
    <t>Чернышева В.В.</t>
  </si>
  <si>
    <t>3К</t>
  </si>
  <si>
    <t>Назарова Е.А.</t>
  </si>
  <si>
    <t>Кадыралиева А.В.</t>
  </si>
  <si>
    <t>2К</t>
  </si>
  <si>
    <t>Василевская К.А.</t>
  </si>
  <si>
    <t>Егорова А.А.</t>
  </si>
  <si>
    <t>Ассистент Главного секретаря</t>
  </si>
  <si>
    <t>Загоруйко С.А.</t>
  </si>
  <si>
    <t>Секретарь</t>
  </si>
  <si>
    <t>Березкина А.Д.</t>
  </si>
  <si>
    <t>Судья-инспектор
 (Шеф-стюард)</t>
  </si>
  <si>
    <t>Коган О.И.</t>
  </si>
  <si>
    <t>Ассистент шеф-стюарда</t>
  </si>
  <si>
    <t>Серова А.В.</t>
  </si>
  <si>
    <t>Морковкин Г.Н.</t>
  </si>
  <si>
    <t>Ружинская Е.В.</t>
  </si>
  <si>
    <t>Калинина О.В.</t>
  </si>
  <si>
    <t>Судья - Стюард</t>
  </si>
  <si>
    <t>Цветков В.С.</t>
  </si>
  <si>
    <t>Румянцева Е.В.</t>
  </si>
  <si>
    <t>ВВ ФКСР</t>
  </si>
  <si>
    <t>Ветеринарный врач</t>
  </si>
  <si>
    <t>Балашова О.В.</t>
  </si>
  <si>
    <t>Лободенко Н.Ю.</t>
  </si>
  <si>
    <t>Врач соревнований</t>
  </si>
  <si>
    <t>Котов И.А.</t>
  </si>
  <si>
    <t>Коваль</t>
  </si>
  <si>
    <t>Потоцкий Д.В.</t>
  </si>
  <si>
    <t>СПРАВКА о составе судейское коллегии</t>
  </si>
  <si>
    <t xml:space="preserve"> </t>
  </si>
  <si>
    <t>СПРАВКА о количестве субъектов РФ</t>
  </si>
  <si>
    <t>ВСЕГО РЕГИОНОВ:</t>
  </si>
</sst>
</file>

<file path=xl/styles.xml><?xml version="1.0" encoding="utf-8"?>
<styleSheet xmlns="http://schemas.openxmlformats.org/spreadsheetml/2006/main">
  <numFmts count="19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0.000"/>
    <numFmt numFmtId="165" formatCode="0.0"/>
    <numFmt numFmtId="166" formatCode="_-* #,##0.00&quot;р.&quot;_-;\-* #,##0.00&quot;р.&quot;_-;_-* &quot;-&quot;??&quot;р.&quot;_-;_-@_-"/>
    <numFmt numFmtId="167" formatCode="_(\$* #,##0.00_);_(\$* \(#,##0.00\);_(\$* \-??_);_(@_)"/>
    <numFmt numFmtId="168" formatCode="#,##0&quot;р.&quot;;\-#,##0&quot;р.&quot;"/>
    <numFmt numFmtId="169" formatCode="_-* #,##0.00&quot;р.&quot;_-;\-* #,##0.00&quot;р.&quot;_-;_-* \-??&quot;р.&quot;_-;_-@_-"/>
    <numFmt numFmtId="170" formatCode="&quot;SFr.&quot;\ #,##0;&quot;SFr.&quot;\ \-#,##0"/>
    <numFmt numFmtId="171" formatCode="_-* #,##0\ &quot;SFr.&quot;_-;\-* #,##0\ &quot;SFr.&quot;_-;_-* &quot;-&quot;\ &quot;SFr.&quot;_-;_-@_-"/>
    <numFmt numFmtId="172" formatCode="_(&quot;$&quot;* #,##0.00_);_(&quot;$&quot;* \(#,##0.00\);_(&quot;$&quot;* &quot;-&quot;??_);_(@_)"/>
    <numFmt numFmtId="173" formatCode="000000"/>
    <numFmt numFmtId="174" formatCode="_ &quot;SFr.&quot;\ * #,##0.00_ ;_ &quot;SFr.&quot;\ * \-#,##0.00_ ;_ &quot;SFr.&quot;\ * &quot;-&quot;??_ ;_ @_ "/>
    <numFmt numFmtId="175" formatCode="&quot;€&quot;#,##0.00;\-&quot;€&quot;#,##0.00"/>
    <numFmt numFmtId="176" formatCode="_-* #,##0.00_р_._-;\-* #,##0.00_р_._-;_-* \-??_р_._-;_-@_-"/>
    <numFmt numFmtId="177" formatCode="[$-FC19]d\ mmmm\ yyyy\ &quot;г.&quot;"/>
    <numFmt numFmtId="178" formatCode="_(&quot;$&quot;* #,##0_);_(&quot;$&quot;* \(#,##0\);_(&quot;$&quot;* &quot;-&quot;_);_(@_)"/>
    <numFmt numFmtId="179" formatCode="_-* #,##0.00_р_._-;\-* #,##0.00_р_._-;_-* &quot;-&quot;??_р_._-;_-@_-"/>
    <numFmt numFmtId="180" formatCode="_(* #,##0.00_);_(* \(#,##0.00\);_(* &quot;-&quot;??_);_(@_)"/>
  </numFmts>
  <fonts count="68">
    <font>
      <sz val="10"/>
      <name val="Arial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9"/>
      <name val="Arial Cyr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Verdana"/>
      <family val="2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8"/>
      <name val="Times New Roman"/>
      <family val="1"/>
      <charset val="204"/>
    </font>
    <font>
      <sz val="9"/>
      <name val="Arial"/>
      <family val="2"/>
      <charset val="204"/>
    </font>
    <font>
      <b/>
      <sz val="16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Verdana"/>
      <family val="2"/>
      <charset val="204"/>
    </font>
    <font>
      <sz val="16"/>
      <name val="Times New Roman"/>
      <family val="1"/>
      <charset val="204"/>
    </font>
    <font>
      <sz val="12"/>
      <name val="Verdana"/>
      <family val="2"/>
      <charset val="204"/>
    </font>
    <font>
      <sz val="10"/>
      <name val="Arial Cyr"/>
      <charset val="204"/>
    </font>
    <font>
      <i/>
      <sz val="10"/>
      <name val="Verdana"/>
      <family val="2"/>
      <charset val="204"/>
    </font>
    <font>
      <i/>
      <sz val="10"/>
      <name val="Times New Roman"/>
      <family val="1"/>
      <charset val="204"/>
    </font>
    <font>
      <b/>
      <i/>
      <sz val="9"/>
      <name val="Verdana"/>
      <family val="2"/>
      <charset val="204"/>
    </font>
    <font>
      <b/>
      <sz val="7"/>
      <name val="Times New Roman"/>
      <family val="1"/>
      <charset val="204"/>
    </font>
    <font>
      <sz val="8"/>
      <name val="Verdana"/>
      <family val="2"/>
      <charset val="204"/>
    </font>
    <font>
      <sz val="9"/>
      <name val="Verdana"/>
      <family val="2"/>
      <charset val="204"/>
    </font>
    <font>
      <sz val="11"/>
      <name val="Arial"/>
      <family val="2"/>
      <charset val="204"/>
    </font>
    <font>
      <sz val="12"/>
      <name val="Arial"/>
      <family val="2"/>
      <charset val="204"/>
    </font>
    <font>
      <b/>
      <i/>
      <sz val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name val="Verdana"/>
      <family val="2"/>
      <charset val="204"/>
    </font>
    <font>
      <sz val="11"/>
      <color rgb="FFFF0000"/>
      <name val="Times New Roman"/>
      <family val="1"/>
      <charset val="204"/>
    </font>
    <font>
      <sz val="11"/>
      <color rgb="FFFF0000"/>
      <name val="Verdana"/>
      <family val="2"/>
      <charset val="204"/>
    </font>
    <font>
      <b/>
      <u/>
      <sz val="11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0"/>
      <name val="Arial Cyr"/>
      <family val="2"/>
      <charset val="204"/>
    </font>
    <font>
      <sz val="10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"/>
      <family val="2"/>
      <charset val="204"/>
    </font>
    <font>
      <sz val="11"/>
      <color indexed="8"/>
      <name val="Calibri"/>
      <family val="2"/>
    </font>
    <font>
      <sz val="10"/>
      <name val="Arial Cy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4"/>
      <name val="Verdana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4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4956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8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4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18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0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6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28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0" borderId="0" applyNumberFormat="0" applyBorder="0" applyAlignment="0" applyProtection="0"/>
    <xf numFmtId="0" fontId="45" fillId="0" borderId="0"/>
    <xf numFmtId="0" fontId="46" fillId="0" borderId="0"/>
    <xf numFmtId="0" fontId="2" fillId="0" borderId="0"/>
    <xf numFmtId="0" fontId="2" fillId="0" borderId="0"/>
    <xf numFmtId="0" fontId="44" fillId="32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4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0" fontId="47" fillId="14" borderId="12" applyNumberFormat="0" applyAlignment="0" applyProtection="0"/>
    <xf numFmtId="0" fontId="47" fillId="15" borderId="12" applyNumberFormat="0" applyAlignment="0" applyProtection="0"/>
    <xf numFmtId="0" fontId="47" fillId="15" borderId="12" applyNumberFormat="0" applyAlignment="0" applyProtection="0"/>
    <xf numFmtId="0" fontId="47" fillId="15" borderId="12" applyNumberFormat="0" applyAlignment="0" applyProtection="0"/>
    <xf numFmtId="0" fontId="47" fillId="15" borderId="12" applyNumberFormat="0" applyAlignment="0" applyProtection="0"/>
    <xf numFmtId="0" fontId="47" fillId="14" borderId="12" applyNumberFormat="0" applyAlignment="0" applyProtection="0"/>
    <xf numFmtId="0" fontId="47" fillId="14" borderId="12" applyNumberFormat="0" applyAlignment="0" applyProtection="0"/>
    <xf numFmtId="0" fontId="47" fillId="14" borderId="12" applyNumberFormat="0" applyAlignment="0" applyProtection="0"/>
    <xf numFmtId="0" fontId="47" fillId="14" borderId="12" applyNumberFormat="0" applyAlignment="0" applyProtection="0"/>
    <xf numFmtId="0" fontId="47" fillId="14" borderId="12" applyNumberFormat="0" applyAlignment="0" applyProtection="0"/>
    <xf numFmtId="0" fontId="47" fillId="14" borderId="12" applyNumberFormat="0" applyAlignment="0" applyProtection="0"/>
    <xf numFmtId="0" fontId="47" fillId="14" borderId="12" applyNumberFormat="0" applyAlignment="0" applyProtection="0"/>
    <xf numFmtId="0" fontId="47" fillId="14" borderId="12" applyNumberFormat="0" applyAlignment="0" applyProtection="0"/>
    <xf numFmtId="0" fontId="47" fillId="14" borderId="12" applyNumberFormat="0" applyAlignment="0" applyProtection="0"/>
    <xf numFmtId="0" fontId="47" fillId="14" borderId="12" applyNumberFormat="0" applyAlignment="0" applyProtection="0"/>
    <xf numFmtId="0" fontId="48" fillId="40" borderId="13" applyNumberFormat="0" applyAlignment="0" applyProtection="0"/>
    <xf numFmtId="0" fontId="48" fillId="41" borderId="13" applyNumberFormat="0" applyAlignment="0" applyProtection="0"/>
    <xf numFmtId="0" fontId="48" fillId="41" borderId="13" applyNumberFormat="0" applyAlignment="0" applyProtection="0"/>
    <xf numFmtId="0" fontId="48" fillId="41" borderId="13" applyNumberFormat="0" applyAlignment="0" applyProtection="0"/>
    <xf numFmtId="0" fontId="48" fillId="41" borderId="13" applyNumberFormat="0" applyAlignment="0" applyProtection="0"/>
    <xf numFmtId="0" fontId="48" fillId="40" borderId="13" applyNumberFormat="0" applyAlignment="0" applyProtection="0"/>
    <xf numFmtId="0" fontId="48" fillId="40" borderId="13" applyNumberFormat="0" applyAlignment="0" applyProtection="0"/>
    <xf numFmtId="0" fontId="48" fillId="40" borderId="13" applyNumberFormat="0" applyAlignment="0" applyProtection="0"/>
    <xf numFmtId="0" fontId="48" fillId="40" borderId="13" applyNumberFormat="0" applyAlignment="0" applyProtection="0"/>
    <xf numFmtId="0" fontId="48" fillId="40" borderId="13" applyNumberFormat="0" applyAlignment="0" applyProtection="0"/>
    <xf numFmtId="0" fontId="48" fillId="40" borderId="13" applyNumberFormat="0" applyAlignment="0" applyProtection="0"/>
    <xf numFmtId="0" fontId="48" fillId="40" borderId="13" applyNumberFormat="0" applyAlignment="0" applyProtection="0"/>
    <xf numFmtId="0" fontId="48" fillId="40" borderId="13" applyNumberFormat="0" applyAlignment="0" applyProtection="0"/>
    <xf numFmtId="0" fontId="48" fillId="40" borderId="13" applyNumberFormat="0" applyAlignment="0" applyProtection="0"/>
    <xf numFmtId="0" fontId="48" fillId="40" borderId="13" applyNumberFormat="0" applyAlignment="0" applyProtection="0"/>
    <xf numFmtId="0" fontId="49" fillId="40" borderId="12" applyNumberFormat="0" applyAlignment="0" applyProtection="0"/>
    <xf numFmtId="0" fontId="49" fillId="41" borderId="12" applyNumberFormat="0" applyAlignment="0" applyProtection="0"/>
    <xf numFmtId="0" fontId="49" fillId="41" borderId="12" applyNumberFormat="0" applyAlignment="0" applyProtection="0"/>
    <xf numFmtId="0" fontId="49" fillId="41" borderId="12" applyNumberFormat="0" applyAlignment="0" applyProtection="0"/>
    <xf numFmtId="0" fontId="49" fillId="41" borderId="12" applyNumberFormat="0" applyAlignment="0" applyProtection="0"/>
    <xf numFmtId="0" fontId="49" fillId="40" borderId="12" applyNumberFormat="0" applyAlignment="0" applyProtection="0"/>
    <xf numFmtId="0" fontId="49" fillId="40" borderId="12" applyNumberFormat="0" applyAlignment="0" applyProtection="0"/>
    <xf numFmtId="0" fontId="49" fillId="40" borderId="12" applyNumberFormat="0" applyAlignment="0" applyProtection="0"/>
    <xf numFmtId="0" fontId="49" fillId="40" borderId="12" applyNumberFormat="0" applyAlignment="0" applyProtection="0"/>
    <xf numFmtId="0" fontId="49" fillId="40" borderId="12" applyNumberFormat="0" applyAlignment="0" applyProtection="0"/>
    <xf numFmtId="0" fontId="49" fillId="40" borderId="12" applyNumberFormat="0" applyAlignment="0" applyProtection="0"/>
    <xf numFmtId="0" fontId="49" fillId="40" borderId="12" applyNumberFormat="0" applyAlignment="0" applyProtection="0"/>
    <xf numFmtId="0" fontId="49" fillId="40" borderId="12" applyNumberFormat="0" applyAlignment="0" applyProtection="0"/>
    <xf numFmtId="0" fontId="49" fillId="40" borderId="12" applyNumberFormat="0" applyAlignment="0" applyProtection="0"/>
    <xf numFmtId="0" fontId="49" fillId="40" borderId="12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7" fontId="2" fillId="0" borderId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9" fontId="46" fillId="0" borderId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9" fontId="46" fillId="0" borderId="0" applyFill="0" applyBorder="0" applyAlignment="0" applyProtection="0"/>
    <xf numFmtId="166" fontId="18" fillId="0" borderId="0" applyFont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7" fontId="2" fillId="0" borderId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7" fontId="2" fillId="0" borderId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46" fillId="0" borderId="0" applyFill="0" applyBorder="0" applyAlignment="0" applyProtection="0"/>
    <xf numFmtId="174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46" fillId="0" borderId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2" fillId="0" borderId="0" applyFill="0" applyBorder="0" applyAlignment="0" applyProtection="0"/>
    <xf numFmtId="167" fontId="46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2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167" fontId="46" fillId="0" borderId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" fillId="0" borderId="0" applyFill="0" applyBorder="0" applyAlignment="0" applyProtection="0"/>
    <xf numFmtId="44" fontId="18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9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9" fontId="46" fillId="0" borderId="0" applyFill="0" applyBorder="0" applyAlignment="0" applyProtection="0"/>
    <xf numFmtId="166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72" fontId="2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46" fillId="0" borderId="0" applyFill="0" applyBorder="0" applyAlignment="0" applyProtection="0"/>
    <xf numFmtId="167" fontId="2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2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9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9" fontId="2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9" fontId="2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74" fontId="46" fillId="0" borderId="0" applyFill="0" applyBorder="0" applyAlignment="0" applyProtection="0"/>
    <xf numFmtId="171" fontId="46" fillId="0" borderId="0" applyFill="0" applyBorder="0" applyAlignment="0" applyProtection="0"/>
    <xf numFmtId="171" fontId="46" fillId="0" borderId="0" applyFill="0" applyBorder="0" applyAlignment="0" applyProtection="0"/>
    <xf numFmtId="171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74" fontId="46" fillId="0" borderId="0" applyFill="0" applyBorder="0" applyAlignment="0" applyProtection="0"/>
    <xf numFmtId="174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5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9" fontId="2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0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0" fontId="46" fillId="0" borderId="0" applyFill="0" applyBorder="0" applyAlignment="0" applyProtection="0"/>
    <xf numFmtId="0" fontId="46" fillId="0" borderId="0" applyFill="0" applyBorder="0" applyAlignment="0" applyProtection="0"/>
    <xf numFmtId="0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6" fillId="0" borderId="0" applyFill="0" applyBorder="0" applyAlignment="0" applyProtection="0"/>
    <xf numFmtId="0" fontId="46" fillId="0" borderId="0" applyFill="0" applyBorder="0" applyAlignment="0" applyProtection="0"/>
    <xf numFmtId="0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6" fillId="0" borderId="0" applyFill="0" applyBorder="0" applyAlignment="0" applyProtection="0"/>
    <xf numFmtId="0" fontId="46" fillId="0" borderId="0" applyFill="0" applyBorder="0" applyAlignment="0" applyProtection="0"/>
    <xf numFmtId="0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72" fontId="2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9" fontId="46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46" fillId="0" borderId="0" applyFill="0" applyBorder="0" applyAlignment="0" applyProtection="0"/>
    <xf numFmtId="17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7" fontId="2" fillId="0" borderId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2" fillId="0" borderId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7" fontId="2" fillId="0" borderId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2" fillId="0" borderId="0" applyFill="0" applyBorder="0" applyAlignment="0" applyProtection="0"/>
    <xf numFmtId="166" fontId="28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18" fillId="0" borderId="0" applyFont="0" applyFill="0" applyBorder="0" applyAlignment="0" applyProtection="0"/>
    <xf numFmtId="172" fontId="2" fillId="0" borderId="0" applyFont="0" applyFill="0" applyBorder="0" applyAlignment="0" applyProtection="0"/>
    <xf numFmtId="169" fontId="45" fillId="0" borderId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46" fillId="0" borderId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7" fontId="46" fillId="0" borderId="0" applyFill="0" applyBorder="0" applyAlignment="0" applyProtection="0"/>
    <xf numFmtId="172" fontId="2" fillId="0" borderId="0" applyFont="0" applyFill="0" applyBorder="0" applyAlignment="0" applyProtection="0"/>
    <xf numFmtId="169" fontId="45" fillId="0" borderId="0" applyFill="0" applyBorder="0" applyAlignment="0" applyProtection="0"/>
    <xf numFmtId="167" fontId="46" fillId="0" borderId="0" applyFill="0" applyBorder="0" applyAlignment="0" applyProtection="0"/>
    <xf numFmtId="169" fontId="45" fillId="0" borderId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18" fillId="0" borderId="0" applyFont="0" applyFill="0" applyBorder="0" applyAlignment="0" applyProtection="0"/>
    <xf numFmtId="172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46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2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ill="0" applyBorder="0" applyAlignment="0" applyProtection="0"/>
    <xf numFmtId="167" fontId="46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46" fillId="0" borderId="0" applyFill="0" applyBorder="0" applyAlignment="0" applyProtection="0"/>
    <xf numFmtId="172" fontId="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46" fillId="0" borderId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2" fillId="0" borderId="0" applyFill="0" applyBorder="0" applyAlignment="0" applyProtection="0"/>
    <xf numFmtId="167" fontId="46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46" fillId="0" borderId="0" applyFill="0" applyBorder="0" applyAlignment="0" applyProtection="0"/>
    <xf numFmtId="172" fontId="2" fillId="0" borderId="0" applyFont="0" applyFill="0" applyBorder="0" applyAlignment="0" applyProtection="0"/>
    <xf numFmtId="167" fontId="46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2" fillId="0" borderId="0" applyFill="0" applyBorder="0" applyAlignment="0" applyProtection="0"/>
    <xf numFmtId="167" fontId="46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46" fillId="0" borderId="0" applyFill="0" applyBorder="0" applyAlignment="0" applyProtection="0"/>
    <xf numFmtId="167" fontId="46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46" fillId="0" borderId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2" fillId="0" borderId="0" applyFill="0" applyBorder="0" applyAlignment="0" applyProtection="0"/>
    <xf numFmtId="167" fontId="46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46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46" fillId="0" borderId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2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46" fillId="0" borderId="0" applyFill="0" applyBorder="0" applyAlignment="0" applyProtection="0"/>
    <xf numFmtId="172" fontId="2" fillId="0" borderId="0" applyFont="0" applyFill="0" applyBorder="0" applyAlignment="0" applyProtection="0"/>
    <xf numFmtId="167" fontId="46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46" fillId="0" borderId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7" fontId="46" fillId="0" borderId="0" applyFill="0" applyBorder="0" applyAlignment="0" applyProtection="0"/>
    <xf numFmtId="167" fontId="2" fillId="0" borderId="0" applyFill="0" applyBorder="0" applyAlignment="0" applyProtection="0"/>
    <xf numFmtId="167" fontId="46" fillId="0" borderId="0" applyFill="0" applyBorder="0" applyAlignment="0" applyProtection="0"/>
    <xf numFmtId="167" fontId="2" fillId="0" borderId="0" applyFill="0" applyBorder="0" applyAlignment="0" applyProtection="0"/>
    <xf numFmtId="167" fontId="46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46" fillId="0" borderId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18" fillId="0" borderId="0"/>
    <xf numFmtId="0" fontId="55" fillId="0" borderId="16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0" borderId="16" applyNumberFormat="0" applyFill="0" applyAlignment="0" applyProtection="0"/>
    <xf numFmtId="0" fontId="55" fillId="0" borderId="0" applyNumberFormat="0" applyFill="0" applyBorder="0" applyAlignment="0" applyProtection="0"/>
    <xf numFmtId="0" fontId="18" fillId="0" borderId="0"/>
    <xf numFmtId="0" fontId="5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5" fillId="0" borderId="0" applyNumberFormat="0" applyFill="0" applyBorder="0" applyAlignment="0" applyProtection="0"/>
    <xf numFmtId="0" fontId="56" fillId="0" borderId="17" applyNumberFormat="0" applyFill="0" applyAlignment="0" applyProtection="0"/>
    <xf numFmtId="0" fontId="18" fillId="0" borderId="0"/>
    <xf numFmtId="0" fontId="56" fillId="0" borderId="17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6" fillId="0" borderId="17" applyNumberFormat="0" applyFill="0" applyAlignment="0" applyProtection="0"/>
    <xf numFmtId="0" fontId="57" fillId="42" borderId="18" applyNumberFormat="0" applyAlignment="0" applyProtection="0"/>
    <xf numFmtId="0" fontId="57" fillId="43" borderId="18" applyNumberFormat="0" applyAlignment="0" applyProtection="0"/>
    <xf numFmtId="0" fontId="18" fillId="0" borderId="0"/>
    <xf numFmtId="0" fontId="57" fillId="43" borderId="18" applyNumberFormat="0" applyAlignment="0" applyProtection="0"/>
    <xf numFmtId="0" fontId="18" fillId="0" borderId="0"/>
    <xf numFmtId="0" fontId="57" fillId="42" borderId="18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0" applyNumberFormat="0" applyFill="0" applyBorder="0" applyAlignment="0" applyProtection="0"/>
    <xf numFmtId="0" fontId="18" fillId="0" borderId="0"/>
    <xf numFmtId="0" fontId="58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0" applyNumberFormat="0" applyFill="0" applyBorder="0" applyAlignment="0" applyProtection="0"/>
    <xf numFmtId="0" fontId="59" fillId="44" borderId="0" applyNumberFormat="0" applyBorder="0" applyAlignment="0" applyProtection="0"/>
    <xf numFmtId="0" fontId="59" fillId="45" borderId="0" applyNumberFormat="0" applyBorder="0" applyAlignment="0" applyProtection="0"/>
    <xf numFmtId="0" fontId="18" fillId="0" borderId="0"/>
    <xf numFmtId="0" fontId="59" fillId="45" borderId="0" applyNumberFormat="0" applyBorder="0" applyAlignment="0" applyProtection="0"/>
    <xf numFmtId="0" fontId="18" fillId="0" borderId="0"/>
    <xf numFmtId="0" fontId="59" fillId="4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8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52" fillId="0" borderId="0"/>
    <xf numFmtId="0" fontId="28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" fillId="0" borderId="0"/>
    <xf numFmtId="0" fontId="45" fillId="0" borderId="0"/>
    <xf numFmtId="0" fontId="45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1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8" fillId="0" borderId="0"/>
    <xf numFmtId="0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5" fillId="0" borderId="0"/>
    <xf numFmtId="0" fontId="2" fillId="0" borderId="0"/>
    <xf numFmtId="0" fontId="45" fillId="0" borderId="0"/>
    <xf numFmtId="0" fontId="2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2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8" fillId="0" borderId="0"/>
    <xf numFmtId="0" fontId="2" fillId="0" borderId="0"/>
    <xf numFmtId="0" fontId="2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5" fillId="0" borderId="0"/>
    <xf numFmtId="0" fontId="60" fillId="0" borderId="0"/>
    <xf numFmtId="0" fontId="46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5" fillId="0" borderId="0"/>
    <xf numFmtId="0" fontId="1" fillId="0" borderId="0"/>
    <xf numFmtId="0" fontId="45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2" fillId="0" borderId="0"/>
    <xf numFmtId="0" fontId="1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1" fillId="0" borderId="0"/>
    <xf numFmtId="0" fontId="62" fillId="7" borderId="0" applyNumberFormat="0" applyBorder="0" applyAlignment="0" applyProtection="0"/>
    <xf numFmtId="0" fontId="1" fillId="0" borderId="0"/>
    <xf numFmtId="0" fontId="62" fillId="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 applyNumberFormat="0" applyFill="0" applyBorder="0" applyAlignment="0" applyProtection="0"/>
    <xf numFmtId="0" fontId="1" fillId="0" borderId="0"/>
    <xf numFmtId="0" fontId="6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 applyNumberFormat="0" applyFill="0" applyBorder="0" applyAlignment="0" applyProtection="0"/>
    <xf numFmtId="0" fontId="1" fillId="0" borderId="0"/>
    <xf numFmtId="0" fontId="2" fillId="46" borderId="19" applyNumberFormat="0" applyFont="0" applyAlignment="0" applyProtection="0"/>
    <xf numFmtId="0" fontId="18" fillId="47" borderId="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47" borderId="19" applyNumberFormat="0" applyAlignment="0" applyProtection="0"/>
    <xf numFmtId="0" fontId="2" fillId="47" borderId="19" applyNumberFormat="0" applyAlignment="0" applyProtection="0"/>
    <xf numFmtId="0" fontId="2" fillId="46" borderId="1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3" fillId="0" borderId="0" applyFill="0" applyBorder="0" applyAlignment="0" applyProtection="0"/>
    <xf numFmtId="9" fontId="13" fillId="0" borderId="0" applyFill="0" applyBorder="0" applyAlignment="0" applyProtection="0"/>
    <xf numFmtId="0" fontId="64" fillId="0" borderId="20" applyNumberFormat="0" applyFill="0" applyAlignment="0" applyProtection="0"/>
    <xf numFmtId="0" fontId="1" fillId="0" borderId="0"/>
    <xf numFmtId="0" fontId="64" fillId="0" borderId="2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20" applyNumberFormat="0" applyFill="0" applyAlignment="0" applyProtection="0"/>
    <xf numFmtId="49" fontId="65" fillId="0" borderId="0">
      <alignment horizontal="center" vertical="center" wrapText="1"/>
      <protection locked="0"/>
    </xf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179" fontId="2" fillId="0" borderId="0" applyFont="0" applyFill="0" applyBorder="0" applyAlignment="0" applyProtection="0"/>
    <xf numFmtId="176" fontId="46" fillId="0" borderId="0" applyFill="0" applyBorder="0" applyAlignment="0" applyProtection="0"/>
    <xf numFmtId="18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7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8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8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8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8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9" fontId="18" fillId="0" borderId="0" applyFont="0" applyFill="0" applyBorder="0" applyAlignment="0" applyProtection="0"/>
    <xf numFmtId="0" fontId="1" fillId="0" borderId="0"/>
    <xf numFmtId="0" fontId="1" fillId="0" borderId="0"/>
    <xf numFmtId="179" fontId="2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1" fillId="0" borderId="0"/>
    <xf numFmtId="0" fontId="67" fillId="9" borderId="0" applyNumberFormat="0" applyBorder="0" applyAlignment="0" applyProtection="0"/>
    <xf numFmtId="0" fontId="1" fillId="0" borderId="0"/>
    <xf numFmtId="0" fontId="67" fillId="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13">
    <xf numFmtId="0" fontId="0" fillId="0" borderId="0" xfId="0"/>
    <xf numFmtId="0" fontId="3" fillId="0" borderId="0" xfId="1" applyFont="1" applyFill="1" applyAlignment="1" applyProtection="1">
      <alignment horizontal="center" vertical="center" wrapText="1"/>
      <protection locked="0"/>
    </xf>
    <xf numFmtId="0" fontId="2" fillId="0" borderId="0" xfId="1" applyFill="1" applyAlignment="1" applyProtection="1">
      <alignment vertical="center"/>
      <protection locked="0"/>
    </xf>
    <xf numFmtId="0" fontId="6" fillId="0" borderId="0" xfId="1" applyFont="1" applyFill="1" applyAlignment="1" applyProtection="1">
      <alignment horizontal="center" vertical="center" wrapText="1"/>
      <protection locked="0"/>
    </xf>
    <xf numFmtId="0" fontId="3" fillId="0" borderId="0" xfId="1" applyFont="1" applyFill="1" applyAlignment="1" applyProtection="1">
      <alignment horizontal="center" vertical="center"/>
      <protection locked="0"/>
    </xf>
    <xf numFmtId="0" fontId="7" fillId="0" borderId="0" xfId="1" applyFont="1" applyFill="1" applyProtection="1">
      <protection locked="0"/>
    </xf>
    <xf numFmtId="0" fontId="8" fillId="0" borderId="0" xfId="1" applyFont="1" applyAlignment="1" applyProtection="1">
      <protection locked="0"/>
    </xf>
    <xf numFmtId="0" fontId="9" fillId="0" borderId="0" xfId="1" applyFont="1" applyFill="1" applyAlignment="1" applyProtection="1">
      <protection locked="0"/>
    </xf>
    <xf numFmtId="0" fontId="9" fillId="0" borderId="0" xfId="1" applyFont="1" applyFill="1" applyAlignment="1" applyProtection="1">
      <alignment wrapText="1"/>
      <protection locked="0"/>
    </xf>
    <xf numFmtId="0" fontId="9" fillId="0" borderId="0" xfId="1" applyFont="1" applyFill="1" applyAlignment="1" applyProtection="1">
      <alignment shrinkToFit="1"/>
      <protection locked="0"/>
    </xf>
    <xf numFmtId="0" fontId="9" fillId="0" borderId="0" xfId="1" applyFont="1" applyFill="1" applyAlignment="1" applyProtection="1">
      <alignment horizontal="left"/>
      <protection locked="0"/>
    </xf>
    <xf numFmtId="14" fontId="8" fillId="0" borderId="0" xfId="2" applyNumberFormat="1" applyFont="1" applyFill="1" applyBorder="1" applyAlignment="1" applyProtection="1">
      <alignment horizontal="right"/>
      <protection locked="0"/>
    </xf>
    <xf numFmtId="0" fontId="10" fillId="0" borderId="0" xfId="1" applyFont="1" applyFill="1" applyAlignment="1" applyProtection="1">
      <protection locked="0"/>
    </xf>
    <xf numFmtId="0" fontId="11" fillId="0" borderId="1" xfId="1" applyFont="1" applyFill="1" applyBorder="1" applyAlignment="1" applyProtection="1">
      <alignment horizontal="center" vertical="center" textRotation="90" wrapText="1"/>
      <protection locked="0"/>
    </xf>
    <xf numFmtId="0" fontId="11" fillId="0" borderId="1" xfId="1" applyFont="1" applyFill="1" applyBorder="1" applyAlignment="1" applyProtection="1">
      <alignment horizontal="center" vertical="center" wrapText="1"/>
      <protection locked="0"/>
    </xf>
    <xf numFmtId="0" fontId="12" fillId="0" borderId="0" xfId="1" applyFont="1" applyFill="1" applyAlignment="1" applyProtection="1">
      <alignment vertical="center"/>
      <protection locked="0"/>
    </xf>
    <xf numFmtId="0" fontId="13" fillId="2" borderId="1" xfId="3" applyFont="1" applyFill="1" applyBorder="1" applyAlignment="1" applyProtection="1">
      <alignment horizontal="center" vertical="center" wrapText="1"/>
      <protection locked="0"/>
    </xf>
    <xf numFmtId="0" fontId="14" fillId="0" borderId="1" xfId="4" applyFont="1" applyFill="1" applyBorder="1" applyAlignment="1" applyProtection="1">
      <alignment horizontal="center" vertical="center"/>
      <protection locked="0"/>
    </xf>
    <xf numFmtId="0" fontId="8" fillId="0" borderId="1" xfId="5" applyFont="1" applyFill="1" applyBorder="1" applyAlignment="1" applyProtection="1">
      <alignment vertical="center" wrapText="1"/>
      <protection locked="0"/>
    </xf>
    <xf numFmtId="49" fontId="14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5" applyFont="1" applyFill="1" applyBorder="1" applyAlignment="1" applyProtection="1">
      <alignment horizontal="center" vertical="center" wrapText="1"/>
      <protection locked="0"/>
    </xf>
    <xf numFmtId="0" fontId="8" fillId="0" borderId="1" xfId="5" applyFont="1" applyFill="1" applyBorder="1" applyAlignment="1" applyProtection="1">
      <alignment horizontal="left" vertical="center" wrapText="1"/>
      <protection locked="0"/>
    </xf>
    <xf numFmtId="0" fontId="14" fillId="0" borderId="1" xfId="6" applyFont="1" applyFill="1" applyBorder="1" applyAlignment="1" applyProtection="1">
      <alignment horizontal="center" vertical="center" wrapText="1"/>
      <protection locked="0"/>
    </xf>
    <xf numFmtId="0" fontId="14" fillId="2" borderId="1" xfId="6" applyFont="1" applyFill="1" applyBorder="1" applyAlignment="1" applyProtection="1">
      <alignment horizontal="center" vertical="center" wrapText="1"/>
      <protection locked="0"/>
    </xf>
    <xf numFmtId="0" fontId="8" fillId="0" borderId="1" xfId="7" applyFont="1" applyFill="1" applyBorder="1" applyAlignment="1" applyProtection="1">
      <alignment horizontal="left" vertical="center" wrapText="1"/>
      <protection locked="0"/>
    </xf>
    <xf numFmtId="49" fontId="14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4" fillId="2" borderId="1" xfId="5" applyFont="1" applyFill="1" applyBorder="1" applyAlignment="1" applyProtection="1">
      <alignment horizontal="center" vertical="center" wrapText="1"/>
      <protection locked="0"/>
    </xf>
    <xf numFmtId="0" fontId="8" fillId="2" borderId="1" xfId="5" applyFont="1" applyFill="1" applyBorder="1" applyAlignment="1" applyProtection="1">
      <alignment horizontal="left" vertical="center" wrapText="1"/>
      <protection locked="0"/>
    </xf>
    <xf numFmtId="49" fontId="14" fillId="2" borderId="1" xfId="5" applyNumberFormat="1" applyFont="1" applyFill="1" applyBorder="1" applyAlignment="1" applyProtection="1">
      <alignment horizontal="center" vertical="center" wrapText="1"/>
      <protection locked="0"/>
    </xf>
    <xf numFmtId="0" fontId="13" fillId="3" borderId="1" xfId="5" applyFont="1" applyFill="1" applyBorder="1" applyAlignment="1" applyProtection="1">
      <alignment horizontal="left" vertical="center" wrapText="1"/>
      <protection locked="0"/>
    </xf>
    <xf numFmtId="0" fontId="13" fillId="0" borderId="0" xfId="2" applyNumberFormat="1" applyFont="1" applyFill="1" applyBorder="1" applyAlignment="1" applyProtection="1">
      <alignment horizontal="center" vertical="center"/>
      <protection locked="0"/>
    </xf>
    <xf numFmtId="0" fontId="14" fillId="2" borderId="0" xfId="1" applyFont="1" applyFill="1" applyBorder="1" applyAlignment="1" applyProtection="1">
      <alignment horizontal="center" vertical="center"/>
      <protection locked="0"/>
    </xf>
    <xf numFmtId="0" fontId="11" fillId="2" borderId="0" xfId="5" applyFont="1" applyFill="1" applyBorder="1" applyAlignment="1" applyProtection="1">
      <alignment vertical="center" wrapText="1"/>
      <protection locked="0"/>
    </xf>
    <xf numFmtId="49" fontId="19" fillId="2" borderId="0" xfId="5" applyNumberFormat="1" applyFont="1" applyFill="1" applyBorder="1" applyAlignment="1" applyProtection="1">
      <alignment horizontal="center" vertical="center" wrapText="1"/>
      <protection locked="0"/>
    </xf>
    <xf numFmtId="0" fontId="19" fillId="2" borderId="0" xfId="5" applyFont="1" applyFill="1" applyBorder="1" applyAlignment="1" applyProtection="1">
      <alignment horizontal="center" vertical="center" wrapText="1"/>
      <protection locked="0"/>
    </xf>
    <xf numFmtId="0" fontId="11" fillId="2" borderId="0" xfId="5" applyFont="1" applyFill="1" applyBorder="1" applyAlignment="1" applyProtection="1">
      <alignment horizontal="left" vertical="center" wrapText="1"/>
      <protection locked="0"/>
    </xf>
    <xf numFmtId="0" fontId="19" fillId="2" borderId="0" xfId="6" applyFont="1" applyFill="1" applyBorder="1" applyAlignment="1" applyProtection="1">
      <alignment horizontal="center" vertical="center" wrapText="1"/>
      <protection locked="0"/>
    </xf>
    <xf numFmtId="0" fontId="19" fillId="0" borderId="0" xfId="8" applyNumberFormat="1" applyFont="1" applyFill="1" applyBorder="1" applyAlignment="1" applyProtection="1">
      <alignment horizontal="center" vertical="center"/>
      <protection locked="0"/>
    </xf>
    <xf numFmtId="0" fontId="12" fillId="0" borderId="0" xfId="1" applyFont="1" applyFill="1" applyBorder="1" applyAlignment="1" applyProtection="1">
      <alignment vertical="center"/>
      <protection locked="0"/>
    </xf>
    <xf numFmtId="0" fontId="13" fillId="0" borderId="0" xfId="1" applyFont="1" applyFill="1" applyAlignment="1" applyProtection="1">
      <alignment horizontal="center" vertical="center"/>
      <protection locked="0"/>
    </xf>
    <xf numFmtId="0" fontId="6" fillId="0" borderId="0" xfId="5" applyFont="1" applyAlignment="1" applyProtection="1">
      <alignment vertical="center"/>
      <protection locked="0"/>
    </xf>
    <xf numFmtId="0" fontId="6" fillId="0" borderId="0" xfId="5" applyFont="1" applyFill="1" applyAlignment="1" applyProtection="1">
      <alignment horizontal="left" vertical="center"/>
      <protection locked="0"/>
    </xf>
    <xf numFmtId="0" fontId="14" fillId="0" borderId="0" xfId="1" applyFont="1" applyFill="1" applyAlignment="1" applyProtection="1">
      <alignment horizontal="center" vertical="center"/>
      <protection locked="0"/>
    </xf>
    <xf numFmtId="0" fontId="13" fillId="0" borderId="0" xfId="1" applyFont="1" applyFill="1" applyAlignment="1" applyProtection="1">
      <alignment horizontal="center" vertical="center" wrapText="1"/>
      <protection locked="0"/>
    </xf>
    <xf numFmtId="0" fontId="13" fillId="0" borderId="0" xfId="1" applyFont="1" applyFill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0" fontId="2" fillId="0" borderId="0" xfId="1" applyFont="1" applyFill="1" applyAlignment="1" applyProtection="1">
      <alignment horizontal="center" vertical="center"/>
      <protection locked="0"/>
    </xf>
    <xf numFmtId="0" fontId="20" fillId="0" borderId="0" xfId="1" applyFont="1" applyFill="1" applyAlignment="1" applyProtection="1">
      <alignment horizontal="center" vertical="center"/>
      <protection locked="0"/>
    </xf>
    <xf numFmtId="0" fontId="2" fillId="0" borderId="0" xfId="1" applyFill="1" applyAlignment="1" applyProtection="1">
      <alignment horizontal="center" vertical="center" wrapText="1"/>
      <protection locked="0"/>
    </xf>
    <xf numFmtId="0" fontId="4" fillId="0" borderId="0" xfId="9" applyFont="1" applyFill="1" applyAlignment="1" applyProtection="1">
      <alignment horizontal="center" vertical="center" wrapText="1"/>
      <protection locked="0"/>
    </xf>
    <xf numFmtId="0" fontId="21" fillId="0" borderId="0" xfId="9" applyFont="1" applyFill="1" applyAlignment="1" applyProtection="1">
      <alignment horizontal="center" vertical="center" wrapText="1"/>
      <protection locked="0"/>
    </xf>
    <xf numFmtId="0" fontId="1" fillId="0" borderId="0" xfId="10"/>
    <xf numFmtId="0" fontId="6" fillId="0" borderId="0" xfId="11" applyFont="1" applyAlignment="1" applyProtection="1">
      <alignment horizontal="center" vertical="center" wrapText="1"/>
      <protection locked="0"/>
    </xf>
    <xf numFmtId="0" fontId="6" fillId="0" borderId="0" xfId="9" applyFont="1" applyAlignment="1" applyProtection="1">
      <alignment horizontal="center" vertical="center" wrapText="1"/>
      <protection locked="0"/>
    </xf>
    <xf numFmtId="0" fontId="3" fillId="0" borderId="0" xfId="11" applyFont="1" applyAlignment="1" applyProtection="1">
      <alignment horizontal="center" vertical="center" wrapText="1"/>
      <protection locked="0"/>
    </xf>
    <xf numFmtId="0" fontId="3" fillId="0" borderId="0" xfId="12" applyFont="1" applyAlignment="1" applyProtection="1">
      <alignment horizontal="center" vertical="center"/>
      <protection locked="0"/>
    </xf>
    <xf numFmtId="0" fontId="6" fillId="0" borderId="0" xfId="12" applyFont="1" applyAlignment="1" applyProtection="1">
      <alignment horizontal="center" vertical="center" wrapText="1"/>
      <protection locked="0"/>
    </xf>
    <xf numFmtId="0" fontId="21" fillId="0" borderId="0" xfId="12" applyFont="1" applyAlignment="1" applyProtection="1">
      <alignment horizontal="center" vertical="center" wrapText="1"/>
      <protection locked="0"/>
    </xf>
    <xf numFmtId="0" fontId="6" fillId="0" borderId="0" xfId="9" applyFont="1" applyAlignment="1" applyProtection="1">
      <alignment horizontal="center" vertical="center"/>
      <protection locked="0"/>
    </xf>
    <xf numFmtId="0" fontId="8" fillId="0" borderId="0" xfId="1" applyFont="1" applyAlignment="1" applyProtection="1">
      <alignment vertical="center"/>
      <protection locked="0"/>
    </xf>
    <xf numFmtId="0" fontId="9" fillId="0" borderId="0" xfId="11" applyFont="1" applyProtection="1">
      <protection locked="0"/>
    </xf>
    <xf numFmtId="0" fontId="9" fillId="0" borderId="0" xfId="11" applyFont="1" applyAlignment="1" applyProtection="1">
      <alignment wrapText="1"/>
      <protection locked="0"/>
    </xf>
    <xf numFmtId="0" fontId="9" fillId="0" borderId="0" xfId="11" applyFont="1" applyAlignment="1" applyProtection="1">
      <alignment shrinkToFit="1"/>
      <protection locked="0"/>
    </xf>
    <xf numFmtId="1" fontId="22" fillId="0" borderId="0" xfId="11" applyNumberFormat="1" applyFont="1" applyProtection="1">
      <protection locked="0"/>
    </xf>
    <xf numFmtId="164" fontId="9" fillId="0" borderId="0" xfId="11" applyNumberFormat="1" applyFont="1" applyProtection="1">
      <protection locked="0"/>
    </xf>
    <xf numFmtId="0" fontId="22" fillId="0" borderId="0" xfId="11" applyFont="1" applyProtection="1">
      <protection locked="0"/>
    </xf>
    <xf numFmtId="164" fontId="22" fillId="0" borderId="0" xfId="11" applyNumberFormat="1" applyFont="1" applyProtection="1">
      <protection locked="0"/>
    </xf>
    <xf numFmtId="14" fontId="8" fillId="3" borderId="0" xfId="2" applyNumberFormat="1" applyFont="1" applyFill="1" applyBorder="1" applyAlignment="1" applyProtection="1">
      <alignment horizontal="right" vertical="center"/>
      <protection locked="0"/>
    </xf>
    <xf numFmtId="0" fontId="9" fillId="0" borderId="0" xfId="11" applyFont="1" applyAlignment="1" applyProtection="1">
      <alignment horizontal="right" vertical="center"/>
      <protection locked="0"/>
    </xf>
    <xf numFmtId="0" fontId="9" fillId="0" borderId="1" xfId="11" applyFont="1" applyBorder="1" applyAlignment="1" applyProtection="1">
      <alignment horizontal="center" vertical="center" textRotation="90" wrapText="1"/>
      <protection locked="0"/>
    </xf>
    <xf numFmtId="0" fontId="9" fillId="0" borderId="1" xfId="11" applyFont="1" applyBorder="1" applyAlignment="1" applyProtection="1">
      <alignment horizontal="center" vertical="center" wrapText="1"/>
      <protection locked="0"/>
    </xf>
    <xf numFmtId="0" fontId="9" fillId="0" borderId="1" xfId="11" applyFont="1" applyBorder="1" applyAlignment="1" applyProtection="1">
      <alignment horizontal="center" vertical="center" wrapText="1"/>
      <protection locked="0"/>
    </xf>
    <xf numFmtId="0" fontId="8" fillId="0" borderId="1" xfId="13" applyFont="1" applyBorder="1" applyAlignment="1" applyProtection="1">
      <alignment horizontal="center" vertical="center"/>
      <protection locked="0"/>
    </xf>
    <xf numFmtId="0" fontId="8" fillId="0" borderId="2" xfId="13" applyFont="1" applyBorder="1" applyAlignment="1" applyProtection="1">
      <alignment horizontal="center" vertical="center" textRotation="90" wrapText="1"/>
      <protection locked="0"/>
    </xf>
    <xf numFmtId="0" fontId="8" fillId="0" borderId="3" xfId="13" applyFont="1" applyBorder="1" applyAlignment="1" applyProtection="1">
      <alignment horizontal="center" vertical="center"/>
      <protection locked="0"/>
    </xf>
    <xf numFmtId="0" fontId="8" fillId="0" borderId="4" xfId="13" applyFont="1" applyBorder="1" applyAlignment="1" applyProtection="1">
      <alignment horizontal="center" vertical="center"/>
      <protection locked="0"/>
    </xf>
    <xf numFmtId="0" fontId="8" fillId="0" borderId="5" xfId="13" applyFont="1" applyBorder="1" applyAlignment="1" applyProtection="1">
      <alignment horizontal="center" vertical="center"/>
      <protection locked="0"/>
    </xf>
    <xf numFmtId="0" fontId="11" fillId="0" borderId="6" xfId="11" applyFont="1" applyBorder="1" applyAlignment="1" applyProtection="1">
      <alignment horizontal="center" vertical="center" textRotation="90" wrapText="1"/>
      <protection locked="0"/>
    </xf>
    <xf numFmtId="0" fontId="11" fillId="0" borderId="2" xfId="11" applyFont="1" applyBorder="1" applyAlignment="1" applyProtection="1">
      <alignment horizontal="center" vertical="center" textRotation="90" wrapText="1"/>
      <protection locked="0"/>
    </xf>
    <xf numFmtId="0" fontId="11" fillId="0" borderId="1" xfId="11" applyFont="1" applyBorder="1" applyAlignment="1" applyProtection="1">
      <alignment horizontal="center" vertical="center" textRotation="90" wrapText="1"/>
      <protection locked="0"/>
    </xf>
    <xf numFmtId="164" fontId="9" fillId="0" borderId="1" xfId="11" applyNumberFormat="1" applyFont="1" applyBorder="1" applyAlignment="1" applyProtection="1">
      <alignment horizontal="center" vertical="center" wrapText="1"/>
      <protection locked="0"/>
    </xf>
    <xf numFmtId="0" fontId="8" fillId="0" borderId="7" xfId="13" applyFont="1" applyBorder="1" applyAlignment="1" applyProtection="1">
      <alignment horizontal="center" vertical="center" textRotation="90"/>
      <protection locked="0"/>
    </xf>
    <xf numFmtId="0" fontId="11" fillId="0" borderId="8" xfId="11" applyFont="1" applyBorder="1" applyAlignment="1" applyProtection="1">
      <alignment horizontal="center" vertical="center" textRotation="90" wrapText="1"/>
      <protection locked="0"/>
    </xf>
    <xf numFmtId="0" fontId="11" fillId="0" borderId="7" xfId="11" applyFont="1" applyBorder="1" applyAlignment="1" applyProtection="1">
      <alignment horizontal="center" vertical="center" textRotation="90" wrapText="1"/>
      <protection locked="0"/>
    </xf>
    <xf numFmtId="1" fontId="14" fillId="0" borderId="1" xfId="13" applyNumberFormat="1" applyFont="1" applyBorder="1" applyAlignment="1" applyProtection="1">
      <alignment horizontal="center" vertical="center" textRotation="90" wrapText="1"/>
      <protection locked="0"/>
    </xf>
    <xf numFmtId="164" fontId="14" fillId="0" borderId="1" xfId="13" applyNumberFormat="1" applyFont="1" applyBorder="1" applyAlignment="1" applyProtection="1">
      <alignment horizontal="center" vertical="center" wrapText="1"/>
      <protection locked="0"/>
    </xf>
    <xf numFmtId="0" fontId="14" fillId="0" borderId="1" xfId="13" applyFont="1" applyBorder="1" applyAlignment="1" applyProtection="1">
      <alignment horizontal="center" vertical="center" textRotation="90" wrapText="1"/>
      <protection locked="0"/>
    </xf>
    <xf numFmtId="0" fontId="8" fillId="0" borderId="9" xfId="13" applyFont="1" applyBorder="1" applyAlignment="1" applyProtection="1">
      <alignment horizontal="center" vertical="center" textRotation="90"/>
      <protection locked="0"/>
    </xf>
    <xf numFmtId="1" fontId="14" fillId="3" borderId="1" xfId="13" applyNumberFormat="1" applyFont="1" applyFill="1" applyBorder="1" applyAlignment="1" applyProtection="1">
      <alignment horizontal="center" vertical="center" textRotation="90" wrapText="1"/>
      <protection locked="0"/>
    </xf>
    <xf numFmtId="0" fontId="11" fillId="0" borderId="10" xfId="11" applyFont="1" applyBorder="1" applyAlignment="1" applyProtection="1">
      <alignment horizontal="center" vertical="center" textRotation="90" wrapText="1"/>
      <protection locked="0"/>
    </xf>
    <xf numFmtId="0" fontId="11" fillId="0" borderId="9" xfId="11" applyFont="1" applyBorder="1" applyAlignment="1" applyProtection="1">
      <alignment horizontal="center" vertical="center" textRotation="90" wrapText="1"/>
      <protection locked="0"/>
    </xf>
    <xf numFmtId="0" fontId="4" fillId="0" borderId="1" xfId="13" applyFont="1" applyBorder="1" applyAlignment="1" applyProtection="1">
      <alignment horizontal="center" vertical="center" wrapText="1"/>
      <protection locked="0"/>
    </xf>
    <xf numFmtId="0" fontId="14" fillId="0" borderId="1" xfId="14" applyFont="1" applyFill="1" applyBorder="1" applyAlignment="1" applyProtection="1">
      <alignment horizontal="center" vertical="center" wrapText="1"/>
      <protection locked="0"/>
    </xf>
    <xf numFmtId="0" fontId="13" fillId="0" borderId="1" xfId="14" applyFont="1" applyFill="1" applyBorder="1" applyAlignment="1" applyProtection="1">
      <alignment horizontal="center" vertical="center"/>
      <protection locked="0"/>
    </xf>
    <xf numFmtId="0" fontId="23" fillId="2" borderId="1" xfId="5" applyFont="1" applyFill="1" applyBorder="1" applyAlignment="1" applyProtection="1">
      <alignment vertical="center" wrapText="1"/>
      <protection locked="0"/>
    </xf>
    <xf numFmtId="49" fontId="13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5" applyFont="1" applyFill="1" applyBorder="1" applyAlignment="1" applyProtection="1">
      <alignment horizontal="center" vertical="center" wrapText="1"/>
      <protection locked="0"/>
    </xf>
    <xf numFmtId="0" fontId="23" fillId="0" borderId="1" xfId="5" applyFont="1" applyFill="1" applyBorder="1" applyAlignment="1" applyProtection="1">
      <alignment horizontal="left" vertical="center" wrapText="1"/>
      <protection locked="0"/>
    </xf>
    <xf numFmtId="0" fontId="13" fillId="0" borderId="1" xfId="15" applyFont="1" applyFill="1" applyBorder="1" applyAlignment="1" applyProtection="1">
      <alignment horizontal="center" vertical="center" wrapText="1"/>
      <protection locked="0"/>
    </xf>
    <xf numFmtId="165" fontId="13" fillId="3" borderId="1" xfId="13" applyNumberFormat="1" applyFont="1" applyFill="1" applyBorder="1" applyAlignment="1" applyProtection="1">
      <alignment horizontal="center" vertical="center" wrapText="1"/>
      <protection locked="0"/>
    </xf>
    <xf numFmtId="164" fontId="5" fillId="0" borderId="1" xfId="9" applyNumberFormat="1" applyFont="1" applyBorder="1" applyAlignment="1" applyProtection="1">
      <alignment horizontal="center" vertical="center" wrapText="1"/>
      <protection locked="0"/>
    </xf>
    <xf numFmtId="0" fontId="19" fillId="0" borderId="1" xfId="13" applyFont="1" applyBorder="1" applyAlignment="1" applyProtection="1">
      <alignment horizontal="center" vertical="center" wrapText="1"/>
      <protection locked="0"/>
    </xf>
    <xf numFmtId="164" fontId="4" fillId="0" borderId="1" xfId="9" applyNumberFormat="1" applyFont="1" applyBorder="1" applyAlignment="1" applyProtection="1">
      <alignment horizontal="center" vertical="center" wrapText="1"/>
      <protection locked="0"/>
    </xf>
    <xf numFmtId="165" fontId="24" fillId="0" borderId="1" xfId="9" applyNumberFormat="1" applyFont="1" applyBorder="1" applyAlignment="1" applyProtection="1">
      <alignment horizontal="center" vertical="center" wrapText="1"/>
      <protection locked="0"/>
    </xf>
    <xf numFmtId="0" fontId="9" fillId="0" borderId="1" xfId="9" applyFont="1" applyBorder="1" applyAlignment="1" applyProtection="1">
      <alignment horizontal="center" vertical="center" wrapText="1"/>
      <protection locked="0"/>
    </xf>
    <xf numFmtId="164" fontId="23" fillId="0" borderId="1" xfId="9" applyNumberFormat="1" applyFont="1" applyBorder="1" applyAlignment="1" applyProtection="1">
      <alignment horizontal="center" vertical="center" wrapText="1"/>
      <protection locked="0"/>
    </xf>
    <xf numFmtId="0" fontId="3" fillId="0" borderId="1" xfId="9" applyFont="1" applyBorder="1" applyAlignment="1" applyProtection="1">
      <alignment horizontal="center" vertical="center" wrapText="1"/>
      <protection locked="0"/>
    </xf>
    <xf numFmtId="0" fontId="23" fillId="0" borderId="1" xfId="7" applyFont="1" applyFill="1" applyBorder="1" applyAlignment="1" applyProtection="1">
      <alignment horizontal="left" vertical="center" wrapText="1"/>
      <protection locked="0"/>
    </xf>
    <xf numFmtId="49" fontId="13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3" fillId="2" borderId="1" xfId="5" applyFont="1" applyFill="1" applyBorder="1" applyAlignment="1" applyProtection="1">
      <alignment horizontal="center" vertical="center" wrapText="1"/>
      <protection locked="0"/>
    </xf>
    <xf numFmtId="0" fontId="23" fillId="2" borderId="1" xfId="5" applyFont="1" applyFill="1" applyBorder="1" applyAlignment="1" applyProtection="1">
      <alignment horizontal="left" vertical="center" wrapText="1"/>
      <protection locked="0"/>
    </xf>
    <xf numFmtId="49" fontId="13" fillId="2" borderId="1" xfId="5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16" applyNumberFormat="1" applyFont="1" applyFill="1" applyBorder="1" applyAlignment="1" applyProtection="1">
      <alignment vertical="center"/>
      <protection locked="0"/>
    </xf>
    <xf numFmtId="0" fontId="25" fillId="0" borderId="0" xfId="17" applyFont="1" applyAlignment="1" applyProtection="1">
      <alignment vertical="center"/>
      <protection locked="0"/>
    </xf>
    <xf numFmtId="0" fontId="2" fillId="0" borderId="0" xfId="17" applyFont="1" applyAlignment="1" applyProtection="1">
      <alignment vertical="center"/>
      <protection locked="0"/>
    </xf>
    <xf numFmtId="0" fontId="2" fillId="0" borderId="0" xfId="17" applyFont="1" applyAlignment="1" applyProtection="1">
      <alignment horizontal="center" vertical="center"/>
      <protection locked="0"/>
    </xf>
    <xf numFmtId="0" fontId="25" fillId="0" borderId="0" xfId="18" applyFont="1"/>
    <xf numFmtId="0" fontId="25" fillId="0" borderId="0" xfId="18" applyFont="1" applyAlignment="1">
      <alignment horizontal="center"/>
    </xf>
    <xf numFmtId="0" fontId="6" fillId="0" borderId="0" xfId="12" applyFont="1" applyAlignment="1" applyProtection="1">
      <alignment horizontal="center" vertical="center"/>
      <protection locked="0"/>
    </xf>
    <xf numFmtId="0" fontId="14" fillId="2" borderId="1" xfId="14" applyFont="1" applyFill="1" applyBorder="1" applyAlignment="1" applyProtection="1">
      <alignment horizontal="center" vertical="center" wrapText="1"/>
      <protection locked="0"/>
    </xf>
    <xf numFmtId="0" fontId="13" fillId="2" borderId="1" xfId="14" applyFont="1" applyFill="1" applyBorder="1" applyAlignment="1" applyProtection="1">
      <alignment horizontal="center" vertical="center"/>
      <protection locked="0"/>
    </xf>
    <xf numFmtId="0" fontId="13" fillId="2" borderId="1" xfId="15" applyFont="1" applyFill="1" applyBorder="1" applyAlignment="1" applyProtection="1">
      <alignment horizontal="center" vertical="center" wrapText="1"/>
      <protection locked="0"/>
    </xf>
    <xf numFmtId="0" fontId="23" fillId="2" borderId="1" xfId="7" applyFont="1" applyFill="1" applyBorder="1" applyAlignment="1" applyProtection="1">
      <alignment horizontal="left" vertical="center" wrapText="1"/>
      <protection locked="0"/>
    </xf>
    <xf numFmtId="49" fontId="13" fillId="2" borderId="1" xfId="7" applyNumberFormat="1" applyFont="1" applyFill="1" applyBorder="1" applyAlignment="1" applyProtection="1">
      <alignment horizontal="center" vertical="center" wrapText="1"/>
      <protection locked="0"/>
    </xf>
    <xf numFmtId="0" fontId="14" fillId="2" borderId="1" xfId="4" applyFont="1" applyFill="1" applyBorder="1" applyAlignment="1" applyProtection="1">
      <alignment horizontal="center" vertical="center" wrapText="1"/>
      <protection locked="0"/>
    </xf>
    <xf numFmtId="0" fontId="13" fillId="0" borderId="1" xfId="4" applyFont="1" applyFill="1" applyBorder="1" applyAlignment="1" applyProtection="1">
      <alignment horizontal="center" vertical="center"/>
      <protection locked="0"/>
    </xf>
    <xf numFmtId="0" fontId="23" fillId="0" borderId="1" xfId="5" applyFont="1" applyFill="1" applyBorder="1" applyAlignment="1" applyProtection="1">
      <alignment vertical="center" wrapText="1"/>
      <protection locked="0"/>
    </xf>
    <xf numFmtId="0" fontId="13" fillId="0" borderId="1" xfId="6" applyFont="1" applyFill="1" applyBorder="1" applyAlignment="1" applyProtection="1">
      <alignment horizontal="center" vertical="center" wrapText="1"/>
      <protection locked="0"/>
    </xf>
    <xf numFmtId="0" fontId="14" fillId="0" borderId="1" xfId="4" applyFont="1" applyFill="1" applyBorder="1" applyAlignment="1" applyProtection="1">
      <alignment horizontal="center" vertical="center" wrapText="1"/>
      <protection locked="0"/>
    </xf>
    <xf numFmtId="49" fontId="4" fillId="0" borderId="0" xfId="17" applyNumberFormat="1" applyFont="1" applyAlignment="1" applyProtection="1">
      <alignment horizontal="center" vertical="center" wrapText="1"/>
      <protection locked="0"/>
    </xf>
    <xf numFmtId="0" fontId="25" fillId="0" borderId="0" xfId="2" applyFont="1" applyFill="1" applyAlignment="1" applyProtection="1">
      <alignment vertical="center"/>
      <protection locked="0"/>
    </xf>
    <xf numFmtId="0" fontId="13" fillId="0" borderId="0" xfId="2" applyFont="1" applyFill="1" applyAlignment="1" applyProtection="1">
      <alignment horizontal="center" vertical="center" wrapText="1"/>
      <protection locked="0"/>
    </xf>
    <xf numFmtId="0" fontId="27" fillId="0" borderId="0" xfId="2" applyFont="1" applyFill="1" applyAlignment="1" applyProtection="1">
      <alignment vertical="center"/>
      <protection locked="0"/>
    </xf>
    <xf numFmtId="0" fontId="8" fillId="0" borderId="0" xfId="2" applyFont="1" applyFill="1" applyAlignment="1" applyProtection="1">
      <alignment horizontal="center" vertical="center" wrapText="1"/>
      <protection locked="0"/>
    </xf>
    <xf numFmtId="0" fontId="3" fillId="0" borderId="0" xfId="19" applyFont="1" applyFill="1" applyAlignment="1">
      <alignment horizontal="center" vertical="center"/>
    </xf>
    <xf numFmtId="0" fontId="29" fillId="0" borderId="0" xfId="19" applyFont="1" applyFill="1" applyAlignment="1">
      <alignment vertical="center"/>
    </xf>
    <xf numFmtId="20" fontId="6" fillId="0" borderId="0" xfId="19" applyNumberFormat="1" applyFont="1" applyFill="1" applyAlignment="1">
      <alignment horizontal="center" vertical="center"/>
    </xf>
    <xf numFmtId="20" fontId="3" fillId="0" borderId="0" xfId="19" applyNumberFormat="1" applyFont="1" applyFill="1" applyAlignment="1">
      <alignment horizontal="center" vertical="center"/>
    </xf>
    <xf numFmtId="0" fontId="8" fillId="0" borderId="0" xfId="20" applyFont="1" applyAlignment="1" applyProtection="1">
      <alignment vertical="center"/>
      <protection locked="0"/>
    </xf>
    <xf numFmtId="0" fontId="30" fillId="0" borderId="0" xfId="20" applyFont="1" applyAlignment="1" applyProtection="1">
      <alignment vertical="center"/>
      <protection locked="0"/>
    </xf>
    <xf numFmtId="0" fontId="30" fillId="0" borderId="0" xfId="2" applyFont="1" applyFill="1" applyAlignment="1" applyProtection="1">
      <alignment horizontal="left" vertical="center"/>
      <protection locked="0"/>
    </xf>
    <xf numFmtId="0" fontId="8" fillId="0" borderId="0" xfId="2" applyFont="1" applyFill="1" applyAlignment="1" applyProtection="1">
      <alignment horizontal="left" vertical="center"/>
      <protection locked="0"/>
    </xf>
    <xf numFmtId="0" fontId="9" fillId="0" borderId="0" xfId="2" applyFont="1" applyFill="1" applyAlignment="1" applyProtection="1">
      <alignment wrapText="1"/>
      <protection locked="0"/>
    </xf>
    <xf numFmtId="49" fontId="9" fillId="0" borderId="0" xfId="2" applyNumberFormat="1" applyFont="1" applyFill="1" applyAlignment="1" applyProtection="1">
      <alignment wrapText="1"/>
      <protection locked="0"/>
    </xf>
    <xf numFmtId="0" fontId="9" fillId="0" borderId="0" xfId="2" applyFont="1" applyFill="1" applyAlignment="1" applyProtection="1">
      <alignment shrinkToFit="1"/>
      <protection locked="0"/>
    </xf>
    <xf numFmtId="0" fontId="9" fillId="0" borderId="0" xfId="2" applyFont="1" applyFill="1" applyAlignment="1" applyProtection="1">
      <alignment horizontal="center"/>
      <protection locked="0"/>
    </xf>
    <xf numFmtId="0" fontId="22" fillId="0" borderId="0" xfId="2" applyFont="1" applyFill="1" applyProtection="1">
      <protection locked="0"/>
    </xf>
    <xf numFmtId="0" fontId="30" fillId="0" borderId="0" xfId="2" applyFont="1" applyFill="1" applyAlignment="1" applyProtection="1">
      <alignment horizontal="right" vertical="center"/>
      <protection locked="0"/>
    </xf>
    <xf numFmtId="0" fontId="8" fillId="0" borderId="0" xfId="2" applyFont="1" applyFill="1" applyAlignment="1" applyProtection="1">
      <alignment horizontal="right" vertical="center"/>
      <protection locked="0"/>
    </xf>
    <xf numFmtId="0" fontId="31" fillId="0" borderId="0" xfId="2" applyFont="1" applyFill="1" applyProtection="1">
      <protection locked="0"/>
    </xf>
    <xf numFmtId="0" fontId="8" fillId="0" borderId="1" xfId="2" applyFont="1" applyFill="1" applyBorder="1" applyAlignment="1" applyProtection="1">
      <alignment horizontal="center" vertical="center" textRotation="90" wrapText="1"/>
      <protection locked="0"/>
    </xf>
    <xf numFmtId="0" fontId="32" fillId="0" borderId="2" xfId="2" applyFont="1" applyFill="1" applyBorder="1" applyAlignment="1" applyProtection="1">
      <alignment horizontal="center" vertical="center" textRotation="90" wrapText="1"/>
      <protection locked="0"/>
    </xf>
    <xf numFmtId="0" fontId="9" fillId="0" borderId="1" xfId="2" applyFont="1" applyFill="1" applyBorder="1" applyAlignment="1" applyProtection="1">
      <alignment horizontal="center" vertical="center" wrapText="1"/>
      <protection locked="0"/>
    </xf>
    <xf numFmtId="0" fontId="9" fillId="0" borderId="1" xfId="2" applyFont="1" applyFill="1" applyBorder="1" applyAlignment="1" applyProtection="1">
      <alignment horizontal="center" vertical="center" textRotation="90" wrapText="1"/>
      <protection locked="0"/>
    </xf>
    <xf numFmtId="0" fontId="23" fillId="0" borderId="2" xfId="2" applyFont="1" applyFill="1" applyBorder="1" applyAlignment="1" applyProtection="1">
      <alignment horizontal="center" vertical="center" wrapText="1"/>
      <protection locked="0"/>
    </xf>
    <xf numFmtId="0" fontId="32" fillId="0" borderId="7" xfId="2" applyFont="1" applyFill="1" applyBorder="1" applyAlignment="1" applyProtection="1">
      <alignment horizontal="center" vertical="center" textRotation="90" wrapText="1"/>
      <protection locked="0"/>
    </xf>
    <xf numFmtId="0" fontId="23" fillId="0" borderId="7" xfId="2" applyFont="1" applyFill="1" applyBorder="1" applyAlignment="1" applyProtection="1">
      <alignment horizontal="center" vertical="center" wrapText="1"/>
      <protection locked="0"/>
    </xf>
    <xf numFmtId="0" fontId="32" fillId="0" borderId="9" xfId="2" applyFont="1" applyFill="1" applyBorder="1" applyAlignment="1" applyProtection="1">
      <alignment horizontal="center" vertical="center" textRotation="90" wrapText="1"/>
      <protection locked="0"/>
    </xf>
    <xf numFmtId="0" fontId="23" fillId="0" borderId="9" xfId="2" applyFont="1" applyFill="1" applyBorder="1" applyAlignment="1" applyProtection="1">
      <alignment horizontal="center" vertical="center" wrapText="1"/>
      <protection locked="0"/>
    </xf>
    <xf numFmtId="0" fontId="23" fillId="0" borderId="1" xfId="2" applyFont="1" applyFill="1" applyBorder="1" applyAlignment="1" applyProtection="1">
      <alignment horizontal="center" vertical="center"/>
      <protection locked="0"/>
    </xf>
    <xf numFmtId="0" fontId="14" fillId="0" borderId="1" xfId="20" applyFont="1" applyFill="1" applyBorder="1" applyAlignment="1" applyProtection="1">
      <alignment horizontal="center" vertical="center"/>
      <protection locked="0"/>
    </xf>
    <xf numFmtId="164" fontId="24" fillId="0" borderId="1" xfId="2" applyNumberFormat="1" applyFont="1" applyFill="1" applyBorder="1" applyAlignment="1" applyProtection="1">
      <alignment horizontal="center" vertical="center"/>
      <protection locked="0"/>
    </xf>
    <xf numFmtId="164" fontId="23" fillId="0" borderId="1" xfId="2" applyNumberFormat="1" applyFont="1" applyFill="1" applyBorder="1" applyAlignment="1" applyProtection="1">
      <alignment horizontal="center" vertical="center"/>
      <protection locked="0"/>
    </xf>
    <xf numFmtId="0" fontId="33" fillId="0" borderId="0" xfId="2" applyFont="1" applyFill="1" applyAlignment="1" applyProtection="1">
      <alignment vertical="center"/>
      <protection locked="0"/>
    </xf>
    <xf numFmtId="0" fontId="13" fillId="0" borderId="0" xfId="2" applyFont="1" applyFill="1" applyAlignment="1" applyProtection="1">
      <alignment horizontal="center" vertical="center"/>
      <protection locked="0"/>
    </xf>
    <xf numFmtId="0" fontId="13" fillId="0" borderId="0" xfId="2" applyFont="1" applyFill="1" applyAlignment="1" applyProtection="1">
      <alignment vertical="center"/>
      <protection locked="0"/>
    </xf>
    <xf numFmtId="0" fontId="14" fillId="0" borderId="0" xfId="2" applyFont="1" applyFill="1" applyAlignment="1" applyProtection="1">
      <alignment horizontal="center" vertical="center"/>
      <protection locked="0"/>
    </xf>
    <xf numFmtId="0" fontId="13" fillId="0" borderId="0" xfId="2" applyFont="1" applyFill="1" applyAlignment="1" applyProtection="1">
      <alignment horizontal="center" vertical="center" wrapText="1"/>
      <protection locked="0"/>
    </xf>
    <xf numFmtId="0" fontId="13" fillId="0" borderId="0" xfId="5" applyFont="1" applyAlignment="1" applyProtection="1">
      <alignment horizontal="center" vertical="center"/>
      <protection locked="0"/>
    </xf>
    <xf numFmtId="2" fontId="13" fillId="0" borderId="0" xfId="5" applyNumberFormat="1" applyFont="1" applyAlignment="1" applyProtection="1">
      <alignment horizontal="center" vertical="center"/>
      <protection locked="0"/>
    </xf>
    <xf numFmtId="0" fontId="13" fillId="0" borderId="0" xfId="5" applyFont="1" applyAlignment="1" applyProtection="1">
      <alignment vertical="center"/>
      <protection locked="0"/>
    </xf>
    <xf numFmtId="0" fontId="25" fillId="0" borderId="0" xfId="5" applyFont="1" applyAlignment="1" applyProtection="1">
      <alignment vertical="center"/>
      <protection locked="0"/>
    </xf>
    <xf numFmtId="0" fontId="25" fillId="0" borderId="0" xfId="2" applyFont="1" applyFill="1" applyAlignment="1" applyProtection="1">
      <alignment horizontal="center" vertical="center"/>
      <protection locked="0"/>
    </xf>
    <xf numFmtId="0" fontId="34" fillId="0" borderId="0" xfId="2" applyFont="1" applyFill="1" applyAlignment="1" applyProtection="1">
      <alignment horizontal="center" vertical="center"/>
      <protection locked="0"/>
    </xf>
    <xf numFmtId="0" fontId="25" fillId="0" borderId="0" xfId="2" applyFont="1" applyFill="1" applyAlignment="1" applyProtection="1">
      <alignment horizontal="center" vertical="center" wrapText="1"/>
      <protection locked="0"/>
    </xf>
    <xf numFmtId="0" fontId="1" fillId="0" borderId="0" xfId="21"/>
    <xf numFmtId="0" fontId="9" fillId="3" borderId="0" xfId="11" applyFont="1" applyFill="1" applyProtection="1">
      <protection locked="0"/>
    </xf>
    <xf numFmtId="0" fontId="9" fillId="3" borderId="0" xfId="11" applyFont="1" applyFill="1" applyAlignment="1" applyProtection="1">
      <alignment wrapText="1"/>
      <protection locked="0"/>
    </xf>
    <xf numFmtId="0" fontId="9" fillId="3" borderId="1" xfId="22" applyFont="1" applyFill="1" applyBorder="1" applyAlignment="1" applyProtection="1">
      <alignment horizontal="center" vertical="center" textRotation="90" wrapText="1"/>
      <protection locked="0"/>
    </xf>
    <xf numFmtId="0" fontId="11" fillId="3" borderId="1" xfId="22" applyFont="1" applyFill="1" applyBorder="1" applyAlignment="1" applyProtection="1">
      <alignment horizontal="center" vertical="center" textRotation="90" wrapText="1"/>
      <protection locked="0"/>
    </xf>
    <xf numFmtId="0" fontId="9" fillId="3" borderId="1" xfId="22" applyFont="1" applyFill="1" applyBorder="1" applyAlignment="1" applyProtection="1">
      <alignment horizontal="center" vertical="center" wrapText="1"/>
      <protection locked="0"/>
    </xf>
    <xf numFmtId="0" fontId="9" fillId="3" borderId="1" xfId="22" applyFont="1" applyFill="1" applyBorder="1" applyAlignment="1" applyProtection="1">
      <alignment horizontal="center" vertical="center" wrapText="1"/>
      <protection locked="0"/>
    </xf>
    <xf numFmtId="0" fontId="8" fillId="3" borderId="1" xfId="13" applyFont="1" applyFill="1" applyBorder="1" applyAlignment="1" applyProtection="1">
      <alignment horizontal="center" vertical="center"/>
      <protection locked="0"/>
    </xf>
    <xf numFmtId="0" fontId="32" fillId="3" borderId="1" xfId="22" applyFont="1" applyFill="1" applyBorder="1" applyAlignment="1" applyProtection="1">
      <alignment horizontal="center" vertical="center" textRotation="90" wrapText="1"/>
      <protection locked="0"/>
    </xf>
    <xf numFmtId="164" fontId="9" fillId="3" borderId="1" xfId="22" applyNumberFormat="1" applyFont="1" applyFill="1" applyBorder="1" applyAlignment="1" applyProtection="1">
      <alignment horizontal="center" vertical="center" wrapText="1"/>
      <protection locked="0"/>
    </xf>
    <xf numFmtId="164" fontId="14" fillId="3" borderId="1" xfId="13" applyNumberFormat="1" applyFont="1" applyFill="1" applyBorder="1" applyAlignment="1" applyProtection="1">
      <alignment horizontal="center" vertical="center" wrapText="1"/>
      <protection locked="0"/>
    </xf>
    <xf numFmtId="0" fontId="14" fillId="3" borderId="1" xfId="13" applyFont="1" applyFill="1" applyBorder="1" applyAlignment="1" applyProtection="1">
      <alignment horizontal="center" vertical="center" textRotation="90" wrapText="1"/>
      <protection locked="0"/>
    </xf>
    <xf numFmtId="0" fontId="11" fillId="0" borderId="1" xfId="13" applyFont="1" applyBorder="1" applyAlignment="1" applyProtection="1">
      <alignment horizontal="center" vertical="center" wrapText="1"/>
      <protection locked="0"/>
    </xf>
    <xf numFmtId="0" fontId="9" fillId="3" borderId="1" xfId="22" applyFont="1" applyFill="1" applyBorder="1" applyAlignment="1" applyProtection="1">
      <alignment horizontal="center" vertical="center" textRotation="90" wrapText="1"/>
      <protection locked="0"/>
    </xf>
    <xf numFmtId="0" fontId="3" fillId="0" borderId="1" xfId="22" applyFont="1" applyBorder="1" applyAlignment="1" applyProtection="1">
      <alignment horizontal="center" vertical="center" wrapText="1"/>
      <protection locked="0"/>
    </xf>
    <xf numFmtId="0" fontId="6" fillId="0" borderId="0" xfId="9" applyFont="1" applyAlignment="1" applyProtection="1">
      <alignment vertical="center"/>
      <protection locked="0"/>
    </xf>
    <xf numFmtId="0" fontId="6" fillId="0" borderId="0" xfId="9" applyNumberFormat="1" applyFont="1" applyFill="1" applyBorder="1" applyAlignment="1" applyProtection="1">
      <alignment vertical="center"/>
      <protection locked="0"/>
    </xf>
    <xf numFmtId="0" fontId="6" fillId="0" borderId="0" xfId="9" applyNumberFormat="1" applyFont="1" applyFill="1" applyBorder="1" applyAlignment="1" applyProtection="1">
      <alignment horizontal="center" vertical="center"/>
      <protection locked="0"/>
    </xf>
    <xf numFmtId="0" fontId="4" fillId="0" borderId="0" xfId="9" applyFont="1" applyAlignment="1" applyProtection="1">
      <alignment horizontal="center" vertical="center" wrapText="1"/>
      <protection locked="0"/>
    </xf>
    <xf numFmtId="0" fontId="8" fillId="0" borderId="0" xfId="9" applyFont="1" applyAlignment="1" applyProtection="1">
      <alignment horizontal="center" vertical="center" wrapText="1"/>
      <protection locked="0"/>
    </xf>
    <xf numFmtId="0" fontId="8" fillId="0" borderId="0" xfId="9" applyFont="1" applyAlignment="1" applyProtection="1">
      <alignment horizontal="center" vertical="center"/>
      <protection locked="0"/>
    </xf>
    <xf numFmtId="0" fontId="6" fillId="0" borderId="0" xfId="22" applyFont="1" applyAlignment="1" applyProtection="1">
      <alignment horizontal="center" vertical="center" wrapText="1"/>
      <protection locked="0"/>
    </xf>
    <xf numFmtId="0" fontId="1" fillId="0" borderId="0" xfId="21"/>
    <xf numFmtId="0" fontId="26" fillId="0" borderId="0" xfId="12" applyFont="1" applyAlignment="1" applyProtection="1">
      <alignment horizontal="center" vertical="center"/>
      <protection locked="0"/>
    </xf>
    <xf numFmtId="0" fontId="21" fillId="0" borderId="0" xfId="12" applyFont="1" applyAlignment="1" applyProtection="1">
      <alignment horizontal="center" vertical="center"/>
      <protection locked="0"/>
    </xf>
    <xf numFmtId="0" fontId="8" fillId="0" borderId="11" xfId="14" applyFont="1" applyBorder="1" applyAlignment="1" applyProtection="1">
      <alignment horizontal="right" vertical="center"/>
      <protection locked="0"/>
    </xf>
    <xf numFmtId="0" fontId="9" fillId="3" borderId="2" xfId="22" applyFont="1" applyFill="1" applyBorder="1" applyAlignment="1" applyProtection="1">
      <alignment horizontal="center" vertical="center" textRotation="90" wrapText="1"/>
      <protection locked="0"/>
    </xf>
    <xf numFmtId="0" fontId="11" fillId="3" borderId="2" xfId="22" applyFont="1" applyFill="1" applyBorder="1" applyAlignment="1" applyProtection="1">
      <alignment horizontal="center" vertical="center" textRotation="90" wrapText="1"/>
      <protection locked="0"/>
    </xf>
    <xf numFmtId="0" fontId="9" fillId="3" borderId="2" xfId="22" applyFont="1" applyFill="1" applyBorder="1" applyAlignment="1" applyProtection="1">
      <alignment horizontal="center" vertical="center" wrapText="1"/>
      <protection locked="0"/>
    </xf>
    <xf numFmtId="0" fontId="8" fillId="3" borderId="3" xfId="13" applyFont="1" applyFill="1" applyBorder="1" applyAlignment="1" applyProtection="1">
      <alignment horizontal="center" vertical="center"/>
      <protection locked="0"/>
    </xf>
    <xf numFmtId="0" fontId="8" fillId="3" borderId="4" xfId="13" applyFont="1" applyFill="1" applyBorder="1" applyAlignment="1" applyProtection="1">
      <alignment horizontal="center" vertical="center"/>
      <protection locked="0"/>
    </xf>
    <xf numFmtId="0" fontId="14" fillId="3" borderId="2" xfId="13" applyFont="1" applyFill="1" applyBorder="1" applyAlignment="1" applyProtection="1">
      <alignment horizontal="center" vertical="center" textRotation="90" wrapText="1"/>
      <protection locked="0"/>
    </xf>
    <xf numFmtId="0" fontId="9" fillId="3" borderId="9" xfId="22" applyFont="1" applyFill="1" applyBorder="1" applyAlignment="1" applyProtection="1">
      <alignment horizontal="center" vertical="center" textRotation="90" wrapText="1"/>
      <protection locked="0"/>
    </xf>
    <xf numFmtId="0" fontId="11" fillId="3" borderId="9" xfId="22" applyFont="1" applyFill="1" applyBorder="1" applyAlignment="1" applyProtection="1">
      <alignment horizontal="center" vertical="center" textRotation="90" wrapText="1"/>
      <protection locked="0"/>
    </xf>
    <xf numFmtId="0" fontId="9" fillId="3" borderId="9" xfId="22" applyFont="1" applyFill="1" applyBorder="1" applyAlignment="1" applyProtection="1">
      <alignment horizontal="center" vertical="center" wrapText="1"/>
      <protection locked="0"/>
    </xf>
    <xf numFmtId="164" fontId="14" fillId="3" borderId="9" xfId="13" applyNumberFormat="1" applyFont="1" applyFill="1" applyBorder="1" applyAlignment="1" applyProtection="1">
      <alignment horizontal="center" vertical="center" wrapText="1"/>
      <protection locked="0"/>
    </xf>
    <xf numFmtId="0" fontId="14" fillId="3" borderId="9" xfId="13" applyFont="1" applyFill="1" applyBorder="1" applyAlignment="1" applyProtection="1">
      <alignment horizontal="center" vertical="center" textRotation="90" wrapText="1"/>
      <protection locked="0"/>
    </xf>
    <xf numFmtId="164" fontId="4" fillId="0" borderId="1" xfId="13" applyNumberFormat="1" applyFont="1" applyBorder="1" applyAlignment="1" applyProtection="1">
      <alignment horizontal="center" vertical="center" wrapText="1"/>
      <protection locked="0"/>
    </xf>
    <xf numFmtId="0" fontId="33" fillId="0" borderId="1" xfId="14" applyFont="1" applyFill="1" applyBorder="1" applyAlignment="1" applyProtection="1">
      <alignment horizontal="center" vertical="center"/>
      <protection locked="0"/>
    </xf>
    <xf numFmtId="0" fontId="13" fillId="0" borderId="0" xfId="23" applyFont="1" applyAlignment="1" applyProtection="1">
      <alignment horizontal="center" vertical="center" wrapText="1"/>
      <protection locked="0"/>
    </xf>
    <xf numFmtId="0" fontId="2" fillId="0" borderId="0" xfId="23" applyFont="1" applyAlignment="1" applyProtection="1">
      <alignment vertical="center"/>
      <protection locked="0"/>
    </xf>
    <xf numFmtId="0" fontId="23" fillId="0" borderId="0" xfId="23" applyFont="1" applyAlignment="1" applyProtection="1">
      <alignment horizontal="center" vertical="center"/>
      <protection locked="0"/>
    </xf>
    <xf numFmtId="0" fontId="35" fillId="0" borderId="0" xfId="23" applyFont="1" applyAlignment="1" applyProtection="1">
      <alignment vertical="center"/>
      <protection locked="0"/>
    </xf>
    <xf numFmtId="0" fontId="36" fillId="0" borderId="0" xfId="23" applyFont="1" applyAlignment="1" applyProtection="1">
      <alignment vertical="center"/>
      <protection locked="0"/>
    </xf>
    <xf numFmtId="0" fontId="6" fillId="0" borderId="0" xfId="9" applyFont="1" applyAlignment="1" applyProtection="1">
      <alignment horizontal="center"/>
      <protection locked="0"/>
    </xf>
    <xf numFmtId="0" fontId="8" fillId="0" borderId="0" xfId="17" applyFont="1" applyAlignment="1" applyProtection="1">
      <alignment horizontal="center"/>
      <protection locked="0"/>
    </xf>
    <xf numFmtId="0" fontId="9" fillId="0" borderId="0" xfId="23" applyFont="1" applyProtection="1">
      <protection locked="0"/>
    </xf>
    <xf numFmtId="0" fontId="9" fillId="0" borderId="0" xfId="23" applyFont="1" applyAlignment="1" applyProtection="1">
      <alignment wrapText="1"/>
      <protection locked="0"/>
    </xf>
    <xf numFmtId="0" fontId="9" fillId="0" borderId="0" xfId="23" applyFont="1" applyAlignment="1" applyProtection="1">
      <alignment shrinkToFit="1"/>
      <protection locked="0"/>
    </xf>
    <xf numFmtId="0" fontId="22" fillId="0" borderId="0" xfId="23" applyFont="1" applyProtection="1">
      <protection locked="0"/>
    </xf>
    <xf numFmtId="0" fontId="8" fillId="0" borderId="0" xfId="1" applyFont="1" applyAlignment="1" applyProtection="1">
      <alignment horizontal="right" vertical="center"/>
      <protection locked="0"/>
    </xf>
    <xf numFmtId="0" fontId="7" fillId="0" borderId="0" xfId="23" applyFont="1" applyProtection="1">
      <protection locked="0"/>
    </xf>
    <xf numFmtId="0" fontId="9" fillId="0" borderId="1" xfId="23" applyFont="1" applyFill="1" applyBorder="1" applyAlignment="1" applyProtection="1">
      <alignment horizontal="center" vertical="center" textRotation="90" wrapText="1"/>
      <protection locked="0"/>
    </xf>
    <xf numFmtId="0" fontId="11" fillId="0" borderId="1" xfId="23" applyFont="1" applyFill="1" applyBorder="1" applyAlignment="1" applyProtection="1">
      <alignment horizontal="center" vertical="center" textRotation="90" wrapText="1"/>
      <protection locked="0"/>
    </xf>
    <xf numFmtId="0" fontId="9" fillId="0" borderId="1" xfId="23" applyFont="1" applyFill="1" applyBorder="1" applyAlignment="1" applyProtection="1">
      <alignment horizontal="center" vertical="center" wrapText="1"/>
      <protection locked="0"/>
    </xf>
    <xf numFmtId="0" fontId="9" fillId="0" borderId="1" xfId="23" applyFont="1" applyFill="1" applyBorder="1" applyAlignment="1" applyProtection="1">
      <alignment horizontal="center" vertical="center" wrapText="1"/>
      <protection locked="0"/>
    </xf>
    <xf numFmtId="0" fontId="8" fillId="0" borderId="1" xfId="13" applyFont="1" applyFill="1" applyBorder="1" applyAlignment="1" applyProtection="1">
      <alignment horizontal="center" vertical="center"/>
      <protection locked="0"/>
    </xf>
    <xf numFmtId="0" fontId="9" fillId="0" borderId="1" xfId="17" applyFont="1" applyFill="1" applyBorder="1" applyAlignment="1" applyProtection="1">
      <alignment horizontal="center" vertical="center" wrapText="1"/>
      <protection locked="0"/>
    </xf>
    <xf numFmtId="0" fontId="9" fillId="0" borderId="1" xfId="17" applyFont="1" applyFill="1" applyBorder="1" applyAlignment="1" applyProtection="1">
      <alignment horizontal="center" vertical="center" textRotation="90" wrapText="1"/>
      <protection locked="0"/>
    </xf>
    <xf numFmtId="0" fontId="36" fillId="0" borderId="0" xfId="17" applyFont="1" applyFill="1" applyAlignment="1" applyProtection="1">
      <alignment vertical="center"/>
      <protection locked="0"/>
    </xf>
    <xf numFmtId="0" fontId="14" fillId="0" borderId="1" xfId="13" applyFont="1" applyFill="1" applyBorder="1" applyAlignment="1" applyProtection="1">
      <alignment horizontal="center" vertical="center" textRotation="90" wrapText="1"/>
      <protection locked="0"/>
    </xf>
    <xf numFmtId="0" fontId="14" fillId="0" borderId="1" xfId="13" applyFont="1" applyFill="1" applyBorder="1" applyAlignment="1" applyProtection="1">
      <alignment horizontal="center" vertical="center" wrapText="1"/>
      <protection locked="0"/>
    </xf>
    <xf numFmtId="0" fontId="33" fillId="0" borderId="1" xfId="4" applyFont="1" applyFill="1" applyBorder="1" applyAlignment="1" applyProtection="1">
      <alignment horizontal="center" vertical="center"/>
      <protection locked="0"/>
    </xf>
    <xf numFmtId="2" fontId="14" fillId="0" borderId="1" xfId="13" applyNumberFormat="1" applyFont="1" applyFill="1" applyBorder="1" applyAlignment="1" applyProtection="1">
      <alignment horizontal="center" vertical="center" wrapText="1"/>
      <protection locked="0"/>
    </xf>
    <xf numFmtId="164" fontId="3" fillId="0" borderId="1" xfId="17" applyNumberFormat="1" applyFont="1" applyBorder="1" applyAlignment="1" applyProtection="1">
      <alignment horizontal="center" vertical="center" wrapText="1"/>
      <protection locked="0"/>
    </xf>
    <xf numFmtId="0" fontId="3" fillId="0" borderId="1" xfId="17" applyFont="1" applyBorder="1" applyAlignment="1" applyProtection="1">
      <alignment horizontal="center" vertical="center" wrapText="1"/>
      <protection locked="0"/>
    </xf>
    <xf numFmtId="2" fontId="6" fillId="0" borderId="1" xfId="17" applyNumberFormat="1" applyFont="1" applyBorder="1" applyAlignment="1" applyProtection="1">
      <alignment horizontal="center" vertical="center" wrapText="1"/>
      <protection locked="0"/>
    </xf>
    <xf numFmtId="0" fontId="13" fillId="0" borderId="0" xfId="13" applyFont="1" applyBorder="1" applyAlignment="1" applyProtection="1">
      <alignment horizontal="center" vertical="center" wrapText="1"/>
      <protection locked="0"/>
    </xf>
    <xf numFmtId="0" fontId="13" fillId="0" borderId="0" xfId="23" applyFont="1" applyFill="1" applyBorder="1" applyAlignment="1" applyProtection="1">
      <alignment horizontal="center" vertical="center"/>
      <protection locked="0"/>
    </xf>
    <xf numFmtId="0" fontId="11" fillId="3" borderId="0" xfId="24" applyFont="1" applyFill="1" applyBorder="1" applyAlignment="1" applyProtection="1">
      <alignment horizontal="left" vertical="center" wrapText="1"/>
      <protection locked="0"/>
    </xf>
    <xf numFmtId="49" fontId="19" fillId="3" borderId="0" xfId="25" applyNumberFormat="1" applyFont="1" applyFill="1" applyBorder="1" applyAlignment="1" applyProtection="1">
      <alignment horizontal="center" vertical="center" wrapText="1"/>
      <protection locked="0"/>
    </xf>
    <xf numFmtId="0" fontId="19" fillId="3" borderId="0" xfId="24" applyFont="1" applyFill="1" applyBorder="1" applyAlignment="1" applyProtection="1">
      <alignment horizontal="center" vertical="center" wrapText="1"/>
      <protection locked="0"/>
    </xf>
    <xf numFmtId="0" fontId="11" fillId="3" borderId="0" xfId="24" applyFont="1" applyFill="1" applyBorder="1" applyAlignment="1" applyProtection="1">
      <alignment vertical="center" wrapText="1"/>
      <protection locked="0"/>
    </xf>
    <xf numFmtId="49" fontId="19" fillId="3" borderId="0" xfId="24" applyNumberFormat="1" applyFont="1" applyFill="1" applyBorder="1" applyAlignment="1" applyProtection="1">
      <alignment horizontal="center" vertical="center" wrapText="1"/>
      <protection locked="0"/>
    </xf>
    <xf numFmtId="49" fontId="19" fillId="3" borderId="0" xfId="26" applyNumberFormat="1" applyFont="1" applyFill="1" applyBorder="1" applyAlignment="1" applyProtection="1">
      <alignment horizontal="left" vertical="center" wrapText="1"/>
      <protection locked="0"/>
    </xf>
    <xf numFmtId="0" fontId="19" fillId="3" borderId="0" xfId="24" applyFont="1" applyFill="1" applyBorder="1" applyAlignment="1" applyProtection="1">
      <alignment horizontal="left" vertical="center" wrapText="1"/>
      <protection locked="0"/>
    </xf>
    <xf numFmtId="2" fontId="19" fillId="0" borderId="0" xfId="17" applyNumberFormat="1" applyFont="1" applyBorder="1" applyAlignment="1" applyProtection="1">
      <alignment horizontal="center" vertical="center" wrapText="1"/>
      <protection locked="0"/>
    </xf>
    <xf numFmtId="2" fontId="37" fillId="0" borderId="0" xfId="17" applyNumberFormat="1" applyFont="1" applyBorder="1" applyAlignment="1" applyProtection="1">
      <alignment horizontal="center" vertical="center" wrapText="1"/>
      <protection locked="0"/>
    </xf>
    <xf numFmtId="0" fontId="11" fillId="0" borderId="0" xfId="17" applyFont="1" applyBorder="1" applyAlignment="1" applyProtection="1">
      <alignment horizontal="center" vertical="center" wrapText="1"/>
      <protection locked="0"/>
    </xf>
    <xf numFmtId="2" fontId="11" fillId="0" borderId="0" xfId="17" applyNumberFormat="1" applyFont="1" applyBorder="1" applyAlignment="1" applyProtection="1">
      <alignment horizontal="center" vertical="center" wrapText="1"/>
      <protection locked="0"/>
    </xf>
    <xf numFmtId="0" fontId="20" fillId="0" borderId="0" xfId="17" applyFont="1" applyAlignment="1" applyProtection="1">
      <alignment vertical="center"/>
      <protection locked="0"/>
    </xf>
    <xf numFmtId="0" fontId="13" fillId="0" borderId="0" xfId="17" applyFont="1" applyAlignment="1" applyProtection="1">
      <alignment vertical="center"/>
      <protection locked="0"/>
    </xf>
    <xf numFmtId="0" fontId="13" fillId="0" borderId="0" xfId="17" applyFont="1" applyBorder="1" applyAlignment="1" applyProtection="1">
      <alignment vertical="center"/>
      <protection locked="0"/>
    </xf>
    <xf numFmtId="0" fontId="24" fillId="2" borderId="1" xfId="5" applyFont="1" applyFill="1" applyBorder="1" applyAlignment="1" applyProtection="1">
      <alignment horizontal="left" vertical="center" wrapText="1"/>
      <protection locked="0"/>
    </xf>
    <xf numFmtId="0" fontId="13" fillId="2" borderId="1" xfId="4" applyFont="1" applyFill="1" applyBorder="1" applyAlignment="1" applyProtection="1">
      <alignment horizontal="center" vertical="center"/>
      <protection locked="0"/>
    </xf>
    <xf numFmtId="0" fontId="13" fillId="2" borderId="1" xfId="6" applyFont="1" applyFill="1" applyBorder="1" applyAlignment="1" applyProtection="1">
      <alignment horizontal="center" vertical="center" wrapText="1"/>
      <protection locked="0"/>
    </xf>
    <xf numFmtId="0" fontId="6" fillId="0" borderId="0" xfId="2" applyFont="1" applyFill="1" applyAlignment="1" applyProtection="1">
      <alignment horizontal="center" vertical="center" wrapText="1"/>
      <protection locked="0"/>
    </xf>
    <xf numFmtId="0" fontId="21" fillId="0" borderId="0" xfId="2" applyFont="1" applyFill="1" applyAlignment="1" applyProtection="1">
      <alignment horizontal="center" vertical="center" wrapText="1"/>
      <protection locked="0"/>
    </xf>
    <xf numFmtId="0" fontId="40" fillId="0" borderId="0" xfId="2" applyFont="1" applyFill="1" applyAlignment="1" applyProtection="1">
      <alignment vertical="center"/>
      <protection locked="0"/>
    </xf>
    <xf numFmtId="0" fontId="21" fillId="0" borderId="0" xfId="19" applyFont="1" applyFill="1" applyAlignment="1">
      <alignment horizontal="center" vertical="center"/>
    </xf>
    <xf numFmtId="0" fontId="6" fillId="0" borderId="0" xfId="19" applyFont="1" applyFill="1" applyAlignment="1">
      <alignment horizontal="center" vertical="center"/>
    </xf>
    <xf numFmtId="0" fontId="6" fillId="0" borderId="0" xfId="22" applyFont="1" applyAlignment="1" applyProtection="1">
      <alignment vertical="center" wrapText="1"/>
      <protection locked="0"/>
    </xf>
    <xf numFmtId="0" fontId="33" fillId="0" borderId="0" xfId="2" applyFont="1" applyFill="1" applyAlignment="1" applyProtection="1">
      <alignment vertical="center" shrinkToFit="1"/>
      <protection locked="0"/>
    </xf>
    <xf numFmtId="0" fontId="25" fillId="0" borderId="0" xfId="5" applyFont="1" applyAlignment="1" applyProtection="1">
      <alignment horizontal="center" vertical="center"/>
      <protection locked="0"/>
    </xf>
    <xf numFmtId="0" fontId="25" fillId="0" borderId="0" xfId="2" applyFont="1" applyAlignment="1" applyProtection="1">
      <alignment vertical="center"/>
      <protection locked="0"/>
    </xf>
    <xf numFmtId="0" fontId="25" fillId="0" borderId="0" xfId="2" applyNumberFormat="1" applyFont="1" applyAlignment="1" applyProtection="1">
      <alignment vertical="center"/>
      <protection locked="0"/>
    </xf>
    <xf numFmtId="0" fontId="25" fillId="0" borderId="0" xfId="2" applyNumberFormat="1" applyFont="1" applyAlignment="1" applyProtection="1">
      <alignment horizontal="left" vertical="center"/>
      <protection locked="0"/>
    </xf>
    <xf numFmtId="0" fontId="25" fillId="0" borderId="0" xfId="2" applyFont="1" applyFill="1" applyAlignment="1" applyProtection="1">
      <alignment horizontal="left" vertical="center"/>
      <protection locked="0"/>
    </xf>
    <xf numFmtId="0" fontId="34" fillId="0" borderId="0" xfId="5" applyFont="1" applyAlignment="1" applyProtection="1">
      <alignment horizontal="center" vertical="center"/>
      <protection locked="0"/>
    </xf>
    <xf numFmtId="0" fontId="25" fillId="0" borderId="0" xfId="5" applyFont="1" applyAlignment="1" applyProtection="1">
      <alignment horizontal="center" vertical="center" wrapText="1"/>
      <protection locked="0"/>
    </xf>
    <xf numFmtId="2" fontId="25" fillId="0" borderId="0" xfId="5" applyNumberFormat="1" applyFont="1" applyAlignment="1" applyProtection="1">
      <alignment horizontal="center" vertical="center"/>
      <protection locked="0"/>
    </xf>
    <xf numFmtId="0" fontId="6" fillId="0" borderId="0" xfId="2" applyFont="1" applyAlignment="1" applyProtection="1">
      <alignment vertical="center"/>
      <protection locked="0"/>
    </xf>
    <xf numFmtId="0" fontId="6" fillId="0" borderId="0" xfId="2" applyNumberFormat="1" applyFont="1" applyAlignment="1" applyProtection="1">
      <alignment vertical="center"/>
      <protection locked="0"/>
    </xf>
    <xf numFmtId="0" fontId="6" fillId="0" borderId="0" xfId="2" applyNumberFormat="1" applyFont="1" applyAlignment="1" applyProtection="1">
      <alignment horizontal="left" vertical="center"/>
      <protection locked="0"/>
    </xf>
    <xf numFmtId="164" fontId="3" fillId="0" borderId="1" xfId="2" applyNumberFormat="1" applyFont="1" applyFill="1" applyBorder="1" applyAlignment="1" applyProtection="1">
      <alignment horizontal="center" vertical="center"/>
      <protection locked="0"/>
    </xf>
    <xf numFmtId="0" fontId="3" fillId="0" borderId="0" xfId="27" applyFont="1" applyAlignment="1">
      <alignment horizontal="center" vertical="center" wrapText="1"/>
    </xf>
    <xf numFmtId="0" fontId="41" fillId="0" borderId="0" xfId="27" applyFont="1" applyAlignment="1">
      <alignment horizontal="center" vertical="center" wrapText="1"/>
    </xf>
    <xf numFmtId="0" fontId="42" fillId="0" borderId="0" xfId="27" applyFont="1"/>
    <xf numFmtId="0" fontId="43" fillId="0" borderId="0" xfId="27" applyFont="1" applyAlignment="1">
      <alignment horizontal="center" vertical="center"/>
    </xf>
    <xf numFmtId="0" fontId="13" fillId="0" borderId="0" xfId="27" applyFont="1"/>
    <xf numFmtId="0" fontId="24" fillId="0" borderId="0" xfId="27" applyFont="1"/>
    <xf numFmtId="0" fontId="9" fillId="0" borderId="0" xfId="27" applyFont="1" applyFill="1"/>
    <xf numFmtId="0" fontId="8" fillId="0" borderId="0" xfId="2" applyFont="1" applyFill="1" applyBorder="1" applyAlignment="1" applyProtection="1">
      <alignment horizontal="right" vertical="center"/>
      <protection locked="0"/>
    </xf>
    <xf numFmtId="0" fontId="8" fillId="0" borderId="1" xfId="27" applyFont="1" applyBorder="1"/>
    <xf numFmtId="0" fontId="23" fillId="0" borderId="1" xfId="27" applyFont="1" applyBorder="1"/>
    <xf numFmtId="0" fontId="24" fillId="0" borderId="1" xfId="28" applyFont="1" applyBorder="1" applyAlignment="1">
      <alignment wrapText="1"/>
    </xf>
    <xf numFmtId="0" fontId="24" fillId="0" borderId="1" xfId="28" applyFont="1" applyBorder="1"/>
    <xf numFmtId="0" fontId="24" fillId="0" borderId="1" xfId="27" applyFont="1" applyBorder="1"/>
    <xf numFmtId="0" fontId="24" fillId="0" borderId="1" xfId="27" applyFont="1" applyFill="1" applyBorder="1"/>
    <xf numFmtId="0" fontId="42" fillId="0" borderId="0" xfId="27" applyFont="1" applyFill="1"/>
    <xf numFmtId="0" fontId="41" fillId="0" borderId="1" xfId="27" applyFont="1" applyBorder="1"/>
    <xf numFmtId="0" fontId="6" fillId="0" borderId="0" xfId="27" applyFont="1"/>
    <xf numFmtId="0" fontId="13" fillId="0" borderId="0" xfId="2" applyFont="1" applyAlignment="1" applyProtection="1">
      <protection locked="0"/>
    </xf>
    <xf numFmtId="0" fontId="43" fillId="0" borderId="0" xfId="27" applyFont="1" applyAlignment="1">
      <alignment horizontal="center"/>
    </xf>
    <xf numFmtId="0" fontId="23" fillId="0" borderId="0" xfId="27" applyFont="1" applyBorder="1"/>
    <xf numFmtId="0" fontId="24" fillId="0" borderId="0" xfId="27" applyFont="1" applyBorder="1"/>
    <xf numFmtId="0" fontId="24" fillId="0" borderId="0" xfId="27" applyFont="1" applyFill="1" applyBorder="1"/>
    <xf numFmtId="0" fontId="41" fillId="0" borderId="0" xfId="27" applyFont="1"/>
    <xf numFmtId="0" fontId="8" fillId="0" borderId="0" xfId="27" applyFont="1" applyFill="1"/>
    <xf numFmtId="0" fontId="8" fillId="0" borderId="0" xfId="27" applyFont="1" applyBorder="1"/>
    <xf numFmtId="0" fontId="3" fillId="0" borderId="0" xfId="27" applyFont="1" applyBorder="1" applyAlignment="1">
      <alignment horizontal="right" wrapText="1"/>
    </xf>
    <xf numFmtId="0" fontId="3" fillId="0" borderId="0" xfId="27" applyFont="1" applyBorder="1" applyAlignment="1">
      <alignment horizontal="left" wrapText="1"/>
    </xf>
    <xf numFmtId="0" fontId="3" fillId="0" borderId="0" xfId="27" applyFont="1" applyBorder="1" applyAlignment="1">
      <alignment horizontal="left" wrapText="1"/>
    </xf>
    <xf numFmtId="0" fontId="6" fillId="0" borderId="0" xfId="27" applyFont="1" applyBorder="1" applyAlignment="1">
      <alignment horizontal="right"/>
    </xf>
    <xf numFmtId="0" fontId="6" fillId="0" borderId="0" xfId="27" applyFont="1" applyBorder="1"/>
    <xf numFmtId="0" fontId="13" fillId="0" borderId="0" xfId="27" applyFont="1" applyBorder="1"/>
    <xf numFmtId="0" fontId="13" fillId="0" borderId="0" xfId="27" applyFont="1" applyFill="1" applyBorder="1"/>
    <xf numFmtId="0" fontId="24" fillId="0" borderId="0" xfId="27" applyFont="1" applyFill="1" applyBorder="1" applyAlignment="1">
      <alignment wrapText="1"/>
    </xf>
  </cellXfs>
  <cellStyles count="4956">
    <cellStyle name="20% — акцент1" xfId="29"/>
    <cellStyle name="20% - Акцент1 10" xfId="30"/>
    <cellStyle name="20% — акцент1 10" xfId="31"/>
    <cellStyle name="20% - Акцент1 10 2" xfId="32"/>
    <cellStyle name="20% - Акцент1 10 2 2" xfId="33"/>
    <cellStyle name="20% - Акцент1 10 3" xfId="34"/>
    <cellStyle name="20% - Акцент1 10 4" xfId="35"/>
    <cellStyle name="20% - Акцент1 10 5" xfId="36"/>
    <cellStyle name="20% - Акцент1 11" xfId="37"/>
    <cellStyle name="20% - Акцент1 11 2" xfId="38"/>
    <cellStyle name="20% - Акцент1 12" xfId="39"/>
    <cellStyle name="20% - Акцент1 12 2" xfId="40"/>
    <cellStyle name="20% - Акцент1 2" xfId="41"/>
    <cellStyle name="20% — акцент1 2" xfId="42"/>
    <cellStyle name="20% - Акцент1 2 2" xfId="43"/>
    <cellStyle name="20% — акцент1 2 2" xfId="44"/>
    <cellStyle name="20% - Акцент1 2 2 2" xfId="45"/>
    <cellStyle name="20% - Акцент1 2 2 2 2" xfId="46"/>
    <cellStyle name="20% - Акцент1 2 2 3" xfId="47"/>
    <cellStyle name="20% - Акцент1 2 2 4" xfId="48"/>
    <cellStyle name="20% - Акцент1 2 2 5" xfId="49"/>
    <cellStyle name="20% - Акцент1 2 3" xfId="50"/>
    <cellStyle name="20% — акцент1 2 3" xfId="51"/>
    <cellStyle name="20% - Акцент1 2 3 2" xfId="52"/>
    <cellStyle name="20% - Акцент1 2 3 2 2" xfId="53"/>
    <cellStyle name="20% - Акцент1 2 3 3" xfId="54"/>
    <cellStyle name="20% - Акцент1 2 3 4" xfId="55"/>
    <cellStyle name="20% - Акцент1 2 4" xfId="56"/>
    <cellStyle name="20% - Акцент1 2 4 2" xfId="57"/>
    <cellStyle name="20% - Акцент1 2 5" xfId="58"/>
    <cellStyle name="20% - Акцент1 2 5 2" xfId="59"/>
    <cellStyle name="20% - Акцент1 2 6" xfId="60"/>
    <cellStyle name="20% - Акцент1 2 6 2" xfId="61"/>
    <cellStyle name="20% - Акцент1 2 7" xfId="62"/>
    <cellStyle name="20% - Акцент1 2 8" xfId="63"/>
    <cellStyle name="20% - Акцент1 2 9" xfId="64"/>
    <cellStyle name="20% - Акцент1 2_29-30 мая" xfId="65"/>
    <cellStyle name="20% - Акцент1 3" xfId="66"/>
    <cellStyle name="20% — акцент1 3" xfId="67"/>
    <cellStyle name="20% - Акцент1 3 2" xfId="68"/>
    <cellStyle name="20% - Акцент1 3 2 2" xfId="69"/>
    <cellStyle name="20% - Акцент1 3 3" xfId="70"/>
    <cellStyle name="20% - Акцент1 3 3 2" xfId="71"/>
    <cellStyle name="20% - Акцент1 3 4" xfId="72"/>
    <cellStyle name="20% - Акцент1 3 5" xfId="73"/>
    <cellStyle name="20% - Акцент1 3 6" xfId="74"/>
    <cellStyle name="20% - Акцент1 4" xfId="75"/>
    <cellStyle name="20% — акцент1 4" xfId="76"/>
    <cellStyle name="20% - Акцент1 4 2" xfId="77"/>
    <cellStyle name="20% - Акцент1 4 2 2" xfId="78"/>
    <cellStyle name="20% - Акцент1 4 3" xfId="79"/>
    <cellStyle name="20% - Акцент1 4 4" xfId="80"/>
    <cellStyle name="20% - Акцент1 4 5" xfId="81"/>
    <cellStyle name="20% - Акцент1 5" xfId="82"/>
    <cellStyle name="20% — акцент1 5" xfId="83"/>
    <cellStyle name="20% - Акцент1 5 2" xfId="84"/>
    <cellStyle name="20% - Акцент1 5 2 2" xfId="85"/>
    <cellStyle name="20% - Акцент1 5 3" xfId="86"/>
    <cellStyle name="20% - Акцент1 5 4" xfId="87"/>
    <cellStyle name="20% - Акцент1 5 5" xfId="88"/>
    <cellStyle name="20% - Акцент1 6" xfId="89"/>
    <cellStyle name="20% — акцент1 6" xfId="90"/>
    <cellStyle name="20% - Акцент1 6 2" xfId="91"/>
    <cellStyle name="20% - Акцент1 6 2 2" xfId="92"/>
    <cellStyle name="20% - Акцент1 6 3" xfId="93"/>
    <cellStyle name="20% - Акцент1 6 4" xfId="94"/>
    <cellStyle name="20% - Акцент1 6 5" xfId="95"/>
    <cellStyle name="20% - Акцент1 7" xfId="96"/>
    <cellStyle name="20% — акцент1 7" xfId="97"/>
    <cellStyle name="20% - Акцент1 7 2" xfId="98"/>
    <cellStyle name="20% - Акцент1 7 2 2" xfId="99"/>
    <cellStyle name="20% - Акцент1 7 3" xfId="100"/>
    <cellStyle name="20% - Акцент1 7 4" xfId="101"/>
    <cellStyle name="20% - Акцент1 7 5" xfId="102"/>
    <cellStyle name="20% - Акцент1 8" xfId="103"/>
    <cellStyle name="20% — акцент1 8" xfId="104"/>
    <cellStyle name="20% - Акцент1 8 2" xfId="105"/>
    <cellStyle name="20% - Акцент1 8 2 2" xfId="106"/>
    <cellStyle name="20% - Акцент1 8 3" xfId="107"/>
    <cellStyle name="20% - Акцент1 8 4" xfId="108"/>
    <cellStyle name="20% - Акцент1 8 5" xfId="109"/>
    <cellStyle name="20% - Акцент1 9" xfId="110"/>
    <cellStyle name="20% — акцент1 9" xfId="111"/>
    <cellStyle name="20% - Акцент1 9 2" xfId="112"/>
    <cellStyle name="20% - Акцент1 9 2 2" xfId="113"/>
    <cellStyle name="20% - Акцент1 9 3" xfId="114"/>
    <cellStyle name="20% - Акцент1 9 4" xfId="115"/>
    <cellStyle name="20% - Акцент1 9 5" xfId="116"/>
    <cellStyle name="20% — акцент2" xfId="117"/>
    <cellStyle name="20% - Акцент2 10" xfId="118"/>
    <cellStyle name="20% — акцент2 10" xfId="119"/>
    <cellStyle name="20% - Акцент2 10 2" xfId="120"/>
    <cellStyle name="20% - Акцент2 10 2 2" xfId="121"/>
    <cellStyle name="20% - Акцент2 10 3" xfId="122"/>
    <cellStyle name="20% - Акцент2 10 4" xfId="123"/>
    <cellStyle name="20% - Акцент2 10 5" xfId="124"/>
    <cellStyle name="20% - Акцент2 11" xfId="125"/>
    <cellStyle name="20% - Акцент2 11 2" xfId="126"/>
    <cellStyle name="20% - Акцент2 12" xfId="127"/>
    <cellStyle name="20% - Акцент2 12 2" xfId="128"/>
    <cellStyle name="20% - Акцент2 2" xfId="129"/>
    <cellStyle name="20% — акцент2 2" xfId="130"/>
    <cellStyle name="20% - Акцент2 2 2" xfId="131"/>
    <cellStyle name="20% — акцент2 2 2" xfId="132"/>
    <cellStyle name="20% - Акцент2 2 2 2" xfId="133"/>
    <cellStyle name="20% - Акцент2 2 2 2 2" xfId="134"/>
    <cellStyle name="20% - Акцент2 2 2 3" xfId="135"/>
    <cellStyle name="20% - Акцент2 2 2 4" xfId="136"/>
    <cellStyle name="20% - Акцент2 2 2 5" xfId="137"/>
    <cellStyle name="20% - Акцент2 2 3" xfId="138"/>
    <cellStyle name="20% — акцент2 2 3" xfId="139"/>
    <cellStyle name="20% - Акцент2 2 3 2" xfId="140"/>
    <cellStyle name="20% - Акцент2 2 3 2 2" xfId="141"/>
    <cellStyle name="20% - Акцент2 2 3 3" xfId="142"/>
    <cellStyle name="20% - Акцент2 2 3 4" xfId="143"/>
    <cellStyle name="20% - Акцент2 2 4" xfId="144"/>
    <cellStyle name="20% - Акцент2 2 4 2" xfId="145"/>
    <cellStyle name="20% - Акцент2 2 5" xfId="146"/>
    <cellStyle name="20% - Акцент2 2 5 2" xfId="147"/>
    <cellStyle name="20% - Акцент2 2 6" xfId="148"/>
    <cellStyle name="20% - Акцент2 2 6 2" xfId="149"/>
    <cellStyle name="20% - Акцент2 2 7" xfId="150"/>
    <cellStyle name="20% - Акцент2 2 8" xfId="151"/>
    <cellStyle name="20% - Акцент2 2 9" xfId="152"/>
    <cellStyle name="20% - Акцент2 2_29-30 мая" xfId="153"/>
    <cellStyle name="20% - Акцент2 3" xfId="154"/>
    <cellStyle name="20% — акцент2 3" xfId="155"/>
    <cellStyle name="20% - Акцент2 3 2" xfId="156"/>
    <cellStyle name="20% - Акцент2 3 2 2" xfId="157"/>
    <cellStyle name="20% - Акцент2 3 3" xfId="158"/>
    <cellStyle name="20% - Акцент2 3 3 2" xfId="159"/>
    <cellStyle name="20% - Акцент2 3 4" xfId="160"/>
    <cellStyle name="20% - Акцент2 3 5" xfId="161"/>
    <cellStyle name="20% - Акцент2 3 6" xfId="162"/>
    <cellStyle name="20% - Акцент2 4" xfId="163"/>
    <cellStyle name="20% — акцент2 4" xfId="164"/>
    <cellStyle name="20% - Акцент2 4 2" xfId="165"/>
    <cellStyle name="20% - Акцент2 4 2 2" xfId="166"/>
    <cellStyle name="20% - Акцент2 4 3" xfId="167"/>
    <cellStyle name="20% - Акцент2 4 4" xfId="168"/>
    <cellStyle name="20% - Акцент2 4 5" xfId="169"/>
    <cellStyle name="20% - Акцент2 5" xfId="170"/>
    <cellStyle name="20% — акцент2 5" xfId="171"/>
    <cellStyle name="20% - Акцент2 5 2" xfId="172"/>
    <cellStyle name="20% - Акцент2 5 2 2" xfId="173"/>
    <cellStyle name="20% - Акцент2 5 3" xfId="174"/>
    <cellStyle name="20% - Акцент2 5 4" xfId="175"/>
    <cellStyle name="20% - Акцент2 5 5" xfId="176"/>
    <cellStyle name="20% - Акцент2 6" xfId="177"/>
    <cellStyle name="20% — акцент2 6" xfId="178"/>
    <cellStyle name="20% - Акцент2 6 2" xfId="179"/>
    <cellStyle name="20% - Акцент2 6 2 2" xfId="180"/>
    <cellStyle name="20% - Акцент2 6 3" xfId="181"/>
    <cellStyle name="20% - Акцент2 6 4" xfId="182"/>
    <cellStyle name="20% - Акцент2 6 5" xfId="183"/>
    <cellStyle name="20% - Акцент2 7" xfId="184"/>
    <cellStyle name="20% — акцент2 7" xfId="185"/>
    <cellStyle name="20% - Акцент2 7 2" xfId="186"/>
    <cellStyle name="20% - Акцент2 7 2 2" xfId="187"/>
    <cellStyle name="20% - Акцент2 7 3" xfId="188"/>
    <cellStyle name="20% - Акцент2 7 4" xfId="189"/>
    <cellStyle name="20% - Акцент2 7 5" xfId="190"/>
    <cellStyle name="20% - Акцент2 8" xfId="191"/>
    <cellStyle name="20% — акцент2 8" xfId="192"/>
    <cellStyle name="20% - Акцент2 8 2" xfId="193"/>
    <cellStyle name="20% - Акцент2 8 2 2" xfId="194"/>
    <cellStyle name="20% - Акцент2 8 3" xfId="195"/>
    <cellStyle name="20% - Акцент2 8 4" xfId="196"/>
    <cellStyle name="20% - Акцент2 8 5" xfId="197"/>
    <cellStyle name="20% - Акцент2 9" xfId="198"/>
    <cellStyle name="20% — акцент2 9" xfId="199"/>
    <cellStyle name="20% - Акцент2 9 2" xfId="200"/>
    <cellStyle name="20% - Акцент2 9 2 2" xfId="201"/>
    <cellStyle name="20% - Акцент2 9 3" xfId="202"/>
    <cellStyle name="20% - Акцент2 9 4" xfId="203"/>
    <cellStyle name="20% - Акцент2 9 5" xfId="204"/>
    <cellStyle name="20% — акцент3" xfId="205"/>
    <cellStyle name="20% - Акцент3 10" xfId="206"/>
    <cellStyle name="20% — акцент3 10" xfId="207"/>
    <cellStyle name="20% - Акцент3 10 2" xfId="208"/>
    <cellStyle name="20% - Акцент3 10 2 2" xfId="209"/>
    <cellStyle name="20% - Акцент3 10 3" xfId="210"/>
    <cellStyle name="20% - Акцент3 10 4" xfId="211"/>
    <cellStyle name="20% - Акцент3 10 5" xfId="212"/>
    <cellStyle name="20% - Акцент3 11" xfId="213"/>
    <cellStyle name="20% - Акцент3 11 2" xfId="214"/>
    <cellStyle name="20% - Акцент3 12" xfId="215"/>
    <cellStyle name="20% - Акцент3 12 2" xfId="216"/>
    <cellStyle name="20% - Акцент3 2" xfId="217"/>
    <cellStyle name="20% — акцент3 2" xfId="218"/>
    <cellStyle name="20% - Акцент3 2 2" xfId="219"/>
    <cellStyle name="20% — акцент3 2 2" xfId="220"/>
    <cellStyle name="20% - Акцент3 2 2 2" xfId="221"/>
    <cellStyle name="20% - Акцент3 2 2 2 2" xfId="222"/>
    <cellStyle name="20% - Акцент3 2 2 3" xfId="223"/>
    <cellStyle name="20% - Акцент3 2 2 4" xfId="224"/>
    <cellStyle name="20% - Акцент3 2 2 5" xfId="225"/>
    <cellStyle name="20% - Акцент3 2 3" xfId="226"/>
    <cellStyle name="20% — акцент3 2 3" xfId="227"/>
    <cellStyle name="20% - Акцент3 2 3 2" xfId="228"/>
    <cellStyle name="20% - Акцент3 2 3 2 2" xfId="229"/>
    <cellStyle name="20% - Акцент3 2 3 3" xfId="230"/>
    <cellStyle name="20% - Акцент3 2 3 4" xfId="231"/>
    <cellStyle name="20% - Акцент3 2 4" xfId="232"/>
    <cellStyle name="20% - Акцент3 2 4 2" xfId="233"/>
    <cellStyle name="20% - Акцент3 2 5" xfId="234"/>
    <cellStyle name="20% - Акцент3 2 5 2" xfId="235"/>
    <cellStyle name="20% - Акцент3 2 6" xfId="236"/>
    <cellStyle name="20% - Акцент3 2 6 2" xfId="237"/>
    <cellStyle name="20% - Акцент3 2 7" xfId="238"/>
    <cellStyle name="20% - Акцент3 2 8" xfId="239"/>
    <cellStyle name="20% - Акцент3 2 9" xfId="240"/>
    <cellStyle name="20% - Акцент3 2_29-30 мая" xfId="241"/>
    <cellStyle name="20% - Акцент3 3" xfId="242"/>
    <cellStyle name="20% — акцент3 3" xfId="243"/>
    <cellStyle name="20% - Акцент3 3 2" xfId="244"/>
    <cellStyle name="20% - Акцент3 3 2 2" xfId="245"/>
    <cellStyle name="20% - Акцент3 3 3" xfId="246"/>
    <cellStyle name="20% - Акцент3 3 3 2" xfId="247"/>
    <cellStyle name="20% - Акцент3 3 4" xfId="248"/>
    <cellStyle name="20% - Акцент3 3 5" xfId="249"/>
    <cellStyle name="20% - Акцент3 3 6" xfId="250"/>
    <cellStyle name="20% - Акцент3 4" xfId="251"/>
    <cellStyle name="20% — акцент3 4" xfId="252"/>
    <cellStyle name="20% - Акцент3 4 2" xfId="253"/>
    <cellStyle name="20% - Акцент3 4 2 2" xfId="254"/>
    <cellStyle name="20% - Акцент3 4 3" xfId="255"/>
    <cellStyle name="20% - Акцент3 4 4" xfId="256"/>
    <cellStyle name="20% - Акцент3 4 5" xfId="257"/>
    <cellStyle name="20% - Акцент3 5" xfId="258"/>
    <cellStyle name="20% — акцент3 5" xfId="259"/>
    <cellStyle name="20% - Акцент3 5 2" xfId="260"/>
    <cellStyle name="20% - Акцент3 5 2 2" xfId="261"/>
    <cellStyle name="20% - Акцент3 5 3" xfId="262"/>
    <cellStyle name="20% - Акцент3 5 4" xfId="263"/>
    <cellStyle name="20% - Акцент3 5 5" xfId="264"/>
    <cellStyle name="20% - Акцент3 6" xfId="265"/>
    <cellStyle name="20% — акцент3 6" xfId="266"/>
    <cellStyle name="20% - Акцент3 6 2" xfId="267"/>
    <cellStyle name="20% - Акцент3 6 2 2" xfId="268"/>
    <cellStyle name="20% - Акцент3 6 3" xfId="269"/>
    <cellStyle name="20% - Акцент3 6 4" xfId="270"/>
    <cellStyle name="20% - Акцент3 6 5" xfId="271"/>
    <cellStyle name="20% - Акцент3 7" xfId="272"/>
    <cellStyle name="20% — акцент3 7" xfId="273"/>
    <cellStyle name="20% - Акцент3 7 2" xfId="274"/>
    <cellStyle name="20% - Акцент3 7 2 2" xfId="275"/>
    <cellStyle name="20% - Акцент3 7 3" xfId="276"/>
    <cellStyle name="20% - Акцент3 7 4" xfId="277"/>
    <cellStyle name="20% - Акцент3 7 5" xfId="278"/>
    <cellStyle name="20% - Акцент3 8" xfId="279"/>
    <cellStyle name="20% — акцент3 8" xfId="280"/>
    <cellStyle name="20% - Акцент3 8 2" xfId="281"/>
    <cellStyle name="20% - Акцент3 8 2 2" xfId="282"/>
    <cellStyle name="20% - Акцент3 8 3" xfId="283"/>
    <cellStyle name="20% - Акцент3 8 4" xfId="284"/>
    <cellStyle name="20% - Акцент3 8 5" xfId="285"/>
    <cellStyle name="20% - Акцент3 9" xfId="286"/>
    <cellStyle name="20% — акцент3 9" xfId="287"/>
    <cellStyle name="20% - Акцент3 9 2" xfId="288"/>
    <cellStyle name="20% - Акцент3 9 2 2" xfId="289"/>
    <cellStyle name="20% - Акцент3 9 3" xfId="290"/>
    <cellStyle name="20% - Акцент3 9 4" xfId="291"/>
    <cellStyle name="20% - Акцент3 9 5" xfId="292"/>
    <cellStyle name="20% — акцент4" xfId="293"/>
    <cellStyle name="20% - Акцент4 10" xfId="294"/>
    <cellStyle name="20% — акцент4 10" xfId="295"/>
    <cellStyle name="20% - Акцент4 10 2" xfId="296"/>
    <cellStyle name="20% - Акцент4 10 2 2" xfId="297"/>
    <cellStyle name="20% - Акцент4 10 3" xfId="298"/>
    <cellStyle name="20% - Акцент4 10 4" xfId="299"/>
    <cellStyle name="20% - Акцент4 10 5" xfId="300"/>
    <cellStyle name="20% - Акцент4 11" xfId="301"/>
    <cellStyle name="20% - Акцент4 11 2" xfId="302"/>
    <cellStyle name="20% - Акцент4 12" xfId="303"/>
    <cellStyle name="20% - Акцент4 12 2" xfId="304"/>
    <cellStyle name="20% - Акцент4 2" xfId="305"/>
    <cellStyle name="20% — акцент4 2" xfId="306"/>
    <cellStyle name="20% - Акцент4 2 2" xfId="307"/>
    <cellStyle name="20% — акцент4 2 2" xfId="308"/>
    <cellStyle name="20% - Акцент4 2 2 2" xfId="309"/>
    <cellStyle name="20% - Акцент4 2 2 2 2" xfId="310"/>
    <cellStyle name="20% - Акцент4 2 2 3" xfId="311"/>
    <cellStyle name="20% - Акцент4 2 2 4" xfId="312"/>
    <cellStyle name="20% - Акцент4 2 2 5" xfId="313"/>
    <cellStyle name="20% - Акцент4 2 3" xfId="314"/>
    <cellStyle name="20% — акцент4 2 3" xfId="315"/>
    <cellStyle name="20% - Акцент4 2 3 2" xfId="316"/>
    <cellStyle name="20% - Акцент4 2 3 2 2" xfId="317"/>
    <cellStyle name="20% - Акцент4 2 3 3" xfId="318"/>
    <cellStyle name="20% - Акцент4 2 3 4" xfId="319"/>
    <cellStyle name="20% - Акцент4 2 4" xfId="320"/>
    <cellStyle name="20% - Акцент4 2 4 2" xfId="321"/>
    <cellStyle name="20% - Акцент4 2 5" xfId="322"/>
    <cellStyle name="20% - Акцент4 2 5 2" xfId="323"/>
    <cellStyle name="20% - Акцент4 2 6" xfId="324"/>
    <cellStyle name="20% - Акцент4 2 6 2" xfId="325"/>
    <cellStyle name="20% - Акцент4 2 7" xfId="326"/>
    <cellStyle name="20% - Акцент4 2 8" xfId="327"/>
    <cellStyle name="20% - Акцент4 2 9" xfId="328"/>
    <cellStyle name="20% - Акцент4 2_29-30 мая" xfId="329"/>
    <cellStyle name="20% - Акцент4 3" xfId="330"/>
    <cellStyle name="20% — акцент4 3" xfId="331"/>
    <cellStyle name="20% - Акцент4 3 2" xfId="332"/>
    <cellStyle name="20% - Акцент4 3 2 2" xfId="333"/>
    <cellStyle name="20% - Акцент4 3 3" xfId="334"/>
    <cellStyle name="20% - Акцент4 3 3 2" xfId="335"/>
    <cellStyle name="20% - Акцент4 3 4" xfId="336"/>
    <cellStyle name="20% - Акцент4 3 5" xfId="337"/>
    <cellStyle name="20% - Акцент4 3 6" xfId="338"/>
    <cellStyle name="20% - Акцент4 4" xfId="339"/>
    <cellStyle name="20% — акцент4 4" xfId="340"/>
    <cellStyle name="20% - Акцент4 4 2" xfId="341"/>
    <cellStyle name="20% - Акцент4 4 2 2" xfId="342"/>
    <cellStyle name="20% - Акцент4 4 3" xfId="343"/>
    <cellStyle name="20% - Акцент4 4 4" xfId="344"/>
    <cellStyle name="20% - Акцент4 4 5" xfId="345"/>
    <cellStyle name="20% - Акцент4 5" xfId="346"/>
    <cellStyle name="20% — акцент4 5" xfId="347"/>
    <cellStyle name="20% - Акцент4 5 2" xfId="348"/>
    <cellStyle name="20% - Акцент4 5 2 2" xfId="349"/>
    <cellStyle name="20% - Акцент4 5 3" xfId="350"/>
    <cellStyle name="20% - Акцент4 5 4" xfId="351"/>
    <cellStyle name="20% - Акцент4 5 5" xfId="352"/>
    <cellStyle name="20% - Акцент4 6" xfId="353"/>
    <cellStyle name="20% — акцент4 6" xfId="354"/>
    <cellStyle name="20% - Акцент4 6 2" xfId="355"/>
    <cellStyle name="20% - Акцент4 6 2 2" xfId="356"/>
    <cellStyle name="20% - Акцент4 6 3" xfId="357"/>
    <cellStyle name="20% - Акцент4 6 4" xfId="358"/>
    <cellStyle name="20% - Акцент4 6 5" xfId="359"/>
    <cellStyle name="20% - Акцент4 7" xfId="360"/>
    <cellStyle name="20% — акцент4 7" xfId="361"/>
    <cellStyle name="20% - Акцент4 7 2" xfId="362"/>
    <cellStyle name="20% - Акцент4 7 2 2" xfId="363"/>
    <cellStyle name="20% - Акцент4 7 3" xfId="364"/>
    <cellStyle name="20% - Акцент4 7 4" xfId="365"/>
    <cellStyle name="20% - Акцент4 7 5" xfId="366"/>
    <cellStyle name="20% - Акцент4 8" xfId="367"/>
    <cellStyle name="20% — акцент4 8" xfId="368"/>
    <cellStyle name="20% - Акцент4 8 2" xfId="369"/>
    <cellStyle name="20% - Акцент4 8 2 2" xfId="370"/>
    <cellStyle name="20% - Акцент4 8 3" xfId="371"/>
    <cellStyle name="20% - Акцент4 8 4" xfId="372"/>
    <cellStyle name="20% - Акцент4 8 5" xfId="373"/>
    <cellStyle name="20% - Акцент4 9" xfId="374"/>
    <cellStyle name="20% — акцент4 9" xfId="375"/>
    <cellStyle name="20% - Акцент4 9 2" xfId="376"/>
    <cellStyle name="20% - Акцент4 9 2 2" xfId="377"/>
    <cellStyle name="20% - Акцент4 9 3" xfId="378"/>
    <cellStyle name="20% - Акцент4 9 4" xfId="379"/>
    <cellStyle name="20% - Акцент4 9 5" xfId="380"/>
    <cellStyle name="20% — акцент5" xfId="381"/>
    <cellStyle name="20% - Акцент5 10" xfId="382"/>
    <cellStyle name="20% — акцент5 10" xfId="383"/>
    <cellStyle name="20% - Акцент5 10 2" xfId="384"/>
    <cellStyle name="20% - Акцент5 10 2 2" xfId="385"/>
    <cellStyle name="20% - Акцент5 10 3" xfId="386"/>
    <cellStyle name="20% - Акцент5 10 4" xfId="387"/>
    <cellStyle name="20% - Акцент5 10 5" xfId="388"/>
    <cellStyle name="20% - Акцент5 11" xfId="389"/>
    <cellStyle name="20% - Акцент5 11 2" xfId="390"/>
    <cellStyle name="20% - Акцент5 12" xfId="391"/>
    <cellStyle name="20% - Акцент5 12 2" xfId="392"/>
    <cellStyle name="20% - Акцент5 2" xfId="393"/>
    <cellStyle name="20% — акцент5 2" xfId="394"/>
    <cellStyle name="20% - Акцент5 2 2" xfId="395"/>
    <cellStyle name="20% — акцент5 2 2" xfId="396"/>
    <cellStyle name="20% - Акцент5 2 2 2" xfId="397"/>
    <cellStyle name="20% - Акцент5 2 2 2 2" xfId="398"/>
    <cellStyle name="20% - Акцент5 2 2 3" xfId="399"/>
    <cellStyle name="20% - Акцент5 2 2 4" xfId="400"/>
    <cellStyle name="20% - Акцент5 2 2 5" xfId="401"/>
    <cellStyle name="20% - Акцент5 2 3" xfId="402"/>
    <cellStyle name="20% — акцент5 2 3" xfId="403"/>
    <cellStyle name="20% - Акцент5 2 3 2" xfId="404"/>
    <cellStyle name="20% - Акцент5 2 3 2 2" xfId="405"/>
    <cellStyle name="20% - Акцент5 2 3 3" xfId="406"/>
    <cellStyle name="20% - Акцент5 2 3 4" xfId="407"/>
    <cellStyle name="20% - Акцент5 2 4" xfId="408"/>
    <cellStyle name="20% - Акцент5 2 4 2" xfId="409"/>
    <cellStyle name="20% - Акцент5 2 5" xfId="410"/>
    <cellStyle name="20% - Акцент5 2 5 2" xfId="411"/>
    <cellStyle name="20% - Акцент5 2 6" xfId="412"/>
    <cellStyle name="20% - Акцент5 2 6 2" xfId="413"/>
    <cellStyle name="20% - Акцент5 2 7" xfId="414"/>
    <cellStyle name="20% - Акцент5 2 8" xfId="415"/>
    <cellStyle name="20% - Акцент5 2 9" xfId="416"/>
    <cellStyle name="20% - Акцент5 2_29-30 мая" xfId="417"/>
    <cellStyle name="20% - Акцент5 3" xfId="418"/>
    <cellStyle name="20% — акцент5 3" xfId="419"/>
    <cellStyle name="20% - Акцент5 3 2" xfId="420"/>
    <cellStyle name="20% - Акцент5 3 2 2" xfId="421"/>
    <cellStyle name="20% - Акцент5 3 3" xfId="422"/>
    <cellStyle name="20% - Акцент5 3 3 2" xfId="423"/>
    <cellStyle name="20% - Акцент5 3 4" xfId="424"/>
    <cellStyle name="20% - Акцент5 3 5" xfId="425"/>
    <cellStyle name="20% - Акцент5 3 6" xfId="426"/>
    <cellStyle name="20% - Акцент5 4" xfId="427"/>
    <cellStyle name="20% — акцент5 4" xfId="428"/>
    <cellStyle name="20% - Акцент5 4 2" xfId="429"/>
    <cellStyle name="20% - Акцент5 4 2 2" xfId="430"/>
    <cellStyle name="20% - Акцент5 4 3" xfId="431"/>
    <cellStyle name="20% - Акцент5 4 4" xfId="432"/>
    <cellStyle name="20% - Акцент5 4 5" xfId="433"/>
    <cellStyle name="20% - Акцент5 5" xfId="434"/>
    <cellStyle name="20% — акцент5 5" xfId="435"/>
    <cellStyle name="20% - Акцент5 5 2" xfId="436"/>
    <cellStyle name="20% - Акцент5 5 2 2" xfId="437"/>
    <cellStyle name="20% - Акцент5 5 3" xfId="438"/>
    <cellStyle name="20% - Акцент5 5 4" xfId="439"/>
    <cellStyle name="20% - Акцент5 5 5" xfId="440"/>
    <cellStyle name="20% - Акцент5 6" xfId="441"/>
    <cellStyle name="20% — акцент5 6" xfId="442"/>
    <cellStyle name="20% - Акцент5 6 2" xfId="443"/>
    <cellStyle name="20% - Акцент5 6 2 2" xfId="444"/>
    <cellStyle name="20% - Акцент5 6 3" xfId="445"/>
    <cellStyle name="20% - Акцент5 6 4" xfId="446"/>
    <cellStyle name="20% - Акцент5 6 5" xfId="447"/>
    <cellStyle name="20% - Акцент5 7" xfId="448"/>
    <cellStyle name="20% — акцент5 7" xfId="449"/>
    <cellStyle name="20% - Акцент5 7 2" xfId="450"/>
    <cellStyle name="20% - Акцент5 7 2 2" xfId="451"/>
    <cellStyle name="20% - Акцент5 7 3" xfId="452"/>
    <cellStyle name="20% - Акцент5 7 4" xfId="453"/>
    <cellStyle name="20% - Акцент5 7 5" xfId="454"/>
    <cellStyle name="20% - Акцент5 8" xfId="455"/>
    <cellStyle name="20% — акцент5 8" xfId="456"/>
    <cellStyle name="20% - Акцент5 8 2" xfId="457"/>
    <cellStyle name="20% - Акцент5 8 2 2" xfId="458"/>
    <cellStyle name="20% - Акцент5 8 3" xfId="459"/>
    <cellStyle name="20% - Акцент5 8 4" xfId="460"/>
    <cellStyle name="20% - Акцент5 8 5" xfId="461"/>
    <cellStyle name="20% - Акцент5 9" xfId="462"/>
    <cellStyle name="20% — акцент5 9" xfId="463"/>
    <cellStyle name="20% - Акцент5 9 2" xfId="464"/>
    <cellStyle name="20% - Акцент5 9 2 2" xfId="465"/>
    <cellStyle name="20% - Акцент5 9 3" xfId="466"/>
    <cellStyle name="20% - Акцент5 9 4" xfId="467"/>
    <cellStyle name="20% - Акцент5 9 5" xfId="468"/>
    <cellStyle name="20% — акцент6" xfId="469"/>
    <cellStyle name="20% - Акцент6 10" xfId="470"/>
    <cellStyle name="20% — акцент6 10" xfId="471"/>
    <cellStyle name="20% - Акцент6 10 2" xfId="472"/>
    <cellStyle name="20% - Акцент6 10 2 2" xfId="473"/>
    <cellStyle name="20% - Акцент6 10 3" xfId="474"/>
    <cellStyle name="20% - Акцент6 10 4" xfId="475"/>
    <cellStyle name="20% - Акцент6 10 5" xfId="476"/>
    <cellStyle name="20% - Акцент6 11" xfId="477"/>
    <cellStyle name="20% - Акцент6 11 2" xfId="478"/>
    <cellStyle name="20% - Акцент6 12" xfId="479"/>
    <cellStyle name="20% - Акцент6 12 2" xfId="480"/>
    <cellStyle name="20% - Акцент6 2" xfId="481"/>
    <cellStyle name="20% — акцент6 2" xfId="482"/>
    <cellStyle name="20% - Акцент6 2 2" xfId="483"/>
    <cellStyle name="20% — акцент6 2 2" xfId="484"/>
    <cellStyle name="20% - Акцент6 2 2 2" xfId="485"/>
    <cellStyle name="20% - Акцент6 2 2 2 2" xfId="486"/>
    <cellStyle name="20% - Акцент6 2 2 3" xfId="487"/>
    <cellStyle name="20% - Акцент6 2 2 4" xfId="488"/>
    <cellStyle name="20% - Акцент6 2 2 5" xfId="489"/>
    <cellStyle name="20% - Акцент6 2 3" xfId="490"/>
    <cellStyle name="20% — акцент6 2 3" xfId="491"/>
    <cellStyle name="20% - Акцент6 2 3 2" xfId="492"/>
    <cellStyle name="20% - Акцент6 2 3 2 2" xfId="493"/>
    <cellStyle name="20% - Акцент6 2 3 3" xfId="494"/>
    <cellStyle name="20% - Акцент6 2 3 4" xfId="495"/>
    <cellStyle name="20% - Акцент6 2 4" xfId="496"/>
    <cellStyle name="20% - Акцент6 2 4 2" xfId="497"/>
    <cellStyle name="20% - Акцент6 2 5" xfId="498"/>
    <cellStyle name="20% - Акцент6 2 5 2" xfId="499"/>
    <cellStyle name="20% - Акцент6 2 6" xfId="500"/>
    <cellStyle name="20% - Акцент6 2 6 2" xfId="501"/>
    <cellStyle name="20% - Акцент6 2 7" xfId="502"/>
    <cellStyle name="20% - Акцент6 2 8" xfId="503"/>
    <cellStyle name="20% - Акцент6 2 9" xfId="504"/>
    <cellStyle name="20% - Акцент6 2_29-30 мая" xfId="505"/>
    <cellStyle name="20% - Акцент6 3" xfId="506"/>
    <cellStyle name="20% — акцент6 3" xfId="507"/>
    <cellStyle name="20% - Акцент6 3 2" xfId="508"/>
    <cellStyle name="20% - Акцент6 3 2 2" xfId="509"/>
    <cellStyle name="20% - Акцент6 3 3" xfId="510"/>
    <cellStyle name="20% - Акцент6 3 3 2" xfId="511"/>
    <cellStyle name="20% - Акцент6 3 4" xfId="512"/>
    <cellStyle name="20% - Акцент6 3 5" xfId="513"/>
    <cellStyle name="20% - Акцент6 3 6" xfId="514"/>
    <cellStyle name="20% - Акцент6 4" xfId="515"/>
    <cellStyle name="20% — акцент6 4" xfId="516"/>
    <cellStyle name="20% - Акцент6 4 2" xfId="517"/>
    <cellStyle name="20% - Акцент6 4 2 2" xfId="518"/>
    <cellStyle name="20% - Акцент6 4 3" xfId="519"/>
    <cellStyle name="20% - Акцент6 4 4" xfId="520"/>
    <cellStyle name="20% - Акцент6 4 5" xfId="521"/>
    <cellStyle name="20% - Акцент6 5" xfId="522"/>
    <cellStyle name="20% — акцент6 5" xfId="523"/>
    <cellStyle name="20% - Акцент6 5 2" xfId="524"/>
    <cellStyle name="20% - Акцент6 5 2 2" xfId="525"/>
    <cellStyle name="20% - Акцент6 5 3" xfId="526"/>
    <cellStyle name="20% - Акцент6 5 4" xfId="527"/>
    <cellStyle name="20% - Акцент6 5 5" xfId="528"/>
    <cellStyle name="20% - Акцент6 6" xfId="529"/>
    <cellStyle name="20% — акцент6 6" xfId="530"/>
    <cellStyle name="20% - Акцент6 6 2" xfId="531"/>
    <cellStyle name="20% - Акцент6 6 2 2" xfId="532"/>
    <cellStyle name="20% - Акцент6 6 3" xfId="533"/>
    <cellStyle name="20% - Акцент6 6 4" xfId="534"/>
    <cellStyle name="20% - Акцент6 6 5" xfId="535"/>
    <cellStyle name="20% - Акцент6 7" xfId="536"/>
    <cellStyle name="20% — акцент6 7" xfId="537"/>
    <cellStyle name="20% - Акцент6 7 2" xfId="538"/>
    <cellStyle name="20% - Акцент6 7 2 2" xfId="539"/>
    <cellStyle name="20% - Акцент6 7 3" xfId="540"/>
    <cellStyle name="20% - Акцент6 7 4" xfId="541"/>
    <cellStyle name="20% - Акцент6 7 5" xfId="542"/>
    <cellStyle name="20% - Акцент6 8" xfId="543"/>
    <cellStyle name="20% — акцент6 8" xfId="544"/>
    <cellStyle name="20% - Акцент6 8 2" xfId="545"/>
    <cellStyle name="20% - Акцент6 8 2 2" xfId="546"/>
    <cellStyle name="20% - Акцент6 8 3" xfId="547"/>
    <cellStyle name="20% - Акцент6 8 4" xfId="548"/>
    <cellStyle name="20% - Акцент6 8 5" xfId="549"/>
    <cellStyle name="20% - Акцент6 9" xfId="550"/>
    <cellStyle name="20% — акцент6 9" xfId="551"/>
    <cellStyle name="20% - Акцент6 9 2" xfId="552"/>
    <cellStyle name="20% - Акцент6 9 2 2" xfId="553"/>
    <cellStyle name="20% - Акцент6 9 3" xfId="554"/>
    <cellStyle name="20% - Акцент6 9 4" xfId="555"/>
    <cellStyle name="20% - Акцент6 9 5" xfId="556"/>
    <cellStyle name="40% — акцент1" xfId="557"/>
    <cellStyle name="40% - Акцент1 10" xfId="558"/>
    <cellStyle name="40% — акцент1 10" xfId="559"/>
    <cellStyle name="40% - Акцент1 10 2" xfId="560"/>
    <cellStyle name="40% - Акцент1 10 2 2" xfId="561"/>
    <cellStyle name="40% - Акцент1 10 3" xfId="562"/>
    <cellStyle name="40% - Акцент1 10 4" xfId="563"/>
    <cellStyle name="40% - Акцент1 10 5" xfId="564"/>
    <cellStyle name="40% - Акцент1 11" xfId="565"/>
    <cellStyle name="40% - Акцент1 11 2" xfId="566"/>
    <cellStyle name="40% - Акцент1 12" xfId="567"/>
    <cellStyle name="40% - Акцент1 12 2" xfId="568"/>
    <cellStyle name="40% - Акцент1 2" xfId="569"/>
    <cellStyle name="40% — акцент1 2" xfId="570"/>
    <cellStyle name="40% - Акцент1 2 2" xfId="571"/>
    <cellStyle name="40% — акцент1 2 2" xfId="572"/>
    <cellStyle name="40% - Акцент1 2 2 2" xfId="573"/>
    <cellStyle name="40% - Акцент1 2 2 2 2" xfId="574"/>
    <cellStyle name="40% - Акцент1 2 2 3" xfId="575"/>
    <cellStyle name="40% - Акцент1 2 2 4" xfId="576"/>
    <cellStyle name="40% - Акцент1 2 2 5" xfId="577"/>
    <cellStyle name="40% - Акцент1 2 3" xfId="578"/>
    <cellStyle name="40% — акцент1 2 3" xfId="579"/>
    <cellStyle name="40% - Акцент1 2 3 2" xfId="580"/>
    <cellStyle name="40% - Акцент1 2 3 2 2" xfId="581"/>
    <cellStyle name="40% - Акцент1 2 3 3" xfId="582"/>
    <cellStyle name="40% - Акцент1 2 3 4" xfId="583"/>
    <cellStyle name="40% - Акцент1 2 4" xfId="584"/>
    <cellStyle name="40% - Акцент1 2 4 2" xfId="585"/>
    <cellStyle name="40% - Акцент1 2 5" xfId="586"/>
    <cellStyle name="40% - Акцент1 2 5 2" xfId="587"/>
    <cellStyle name="40% - Акцент1 2 6" xfId="588"/>
    <cellStyle name="40% - Акцент1 2 6 2" xfId="589"/>
    <cellStyle name="40% - Акцент1 2 7" xfId="590"/>
    <cellStyle name="40% - Акцент1 2 8" xfId="591"/>
    <cellStyle name="40% - Акцент1 2 9" xfId="592"/>
    <cellStyle name="40% - Акцент1 2_29-30 мая" xfId="593"/>
    <cellStyle name="40% - Акцент1 3" xfId="594"/>
    <cellStyle name="40% — акцент1 3" xfId="595"/>
    <cellStyle name="40% - Акцент1 3 2" xfId="596"/>
    <cellStyle name="40% - Акцент1 3 2 2" xfId="597"/>
    <cellStyle name="40% - Акцент1 3 3" xfId="598"/>
    <cellStyle name="40% - Акцент1 3 3 2" xfId="599"/>
    <cellStyle name="40% - Акцент1 3 4" xfId="600"/>
    <cellStyle name="40% - Акцент1 3 5" xfId="601"/>
    <cellStyle name="40% - Акцент1 3 6" xfId="602"/>
    <cellStyle name="40% - Акцент1 4" xfId="603"/>
    <cellStyle name="40% — акцент1 4" xfId="604"/>
    <cellStyle name="40% - Акцент1 4 2" xfId="605"/>
    <cellStyle name="40% - Акцент1 4 2 2" xfId="606"/>
    <cellStyle name="40% - Акцент1 4 3" xfId="607"/>
    <cellStyle name="40% - Акцент1 4 4" xfId="608"/>
    <cellStyle name="40% - Акцент1 4 5" xfId="609"/>
    <cellStyle name="40% - Акцент1 5" xfId="610"/>
    <cellStyle name="40% — акцент1 5" xfId="611"/>
    <cellStyle name="40% - Акцент1 5 2" xfId="612"/>
    <cellStyle name="40% - Акцент1 5 2 2" xfId="613"/>
    <cellStyle name="40% - Акцент1 5 3" xfId="614"/>
    <cellStyle name="40% - Акцент1 5 4" xfId="615"/>
    <cellStyle name="40% - Акцент1 5 5" xfId="616"/>
    <cellStyle name="40% - Акцент1 6" xfId="617"/>
    <cellStyle name="40% — акцент1 6" xfId="618"/>
    <cellStyle name="40% - Акцент1 6 2" xfId="619"/>
    <cellStyle name="40% - Акцент1 6 2 2" xfId="620"/>
    <cellStyle name="40% - Акцент1 6 3" xfId="621"/>
    <cellStyle name="40% - Акцент1 6 4" xfId="622"/>
    <cellStyle name="40% - Акцент1 6 5" xfId="623"/>
    <cellStyle name="40% - Акцент1 7" xfId="624"/>
    <cellStyle name="40% — акцент1 7" xfId="625"/>
    <cellStyle name="40% - Акцент1 7 2" xfId="626"/>
    <cellStyle name="40% - Акцент1 7 2 2" xfId="627"/>
    <cellStyle name="40% - Акцент1 7 3" xfId="628"/>
    <cellStyle name="40% - Акцент1 7 4" xfId="629"/>
    <cellStyle name="40% - Акцент1 7 5" xfId="630"/>
    <cellStyle name="40% - Акцент1 8" xfId="631"/>
    <cellStyle name="40% — акцент1 8" xfId="632"/>
    <cellStyle name="40% - Акцент1 8 2" xfId="633"/>
    <cellStyle name="40% - Акцент1 8 2 2" xfId="634"/>
    <cellStyle name="40% - Акцент1 8 3" xfId="635"/>
    <cellStyle name="40% - Акцент1 8 4" xfId="636"/>
    <cellStyle name="40% - Акцент1 8 5" xfId="637"/>
    <cellStyle name="40% - Акцент1 9" xfId="638"/>
    <cellStyle name="40% — акцент1 9" xfId="639"/>
    <cellStyle name="40% - Акцент1 9 2" xfId="640"/>
    <cellStyle name="40% - Акцент1 9 2 2" xfId="641"/>
    <cellStyle name="40% - Акцент1 9 3" xfId="642"/>
    <cellStyle name="40% - Акцент1 9 4" xfId="643"/>
    <cellStyle name="40% - Акцент1 9 5" xfId="644"/>
    <cellStyle name="40% — акцент2" xfId="645"/>
    <cellStyle name="40% - Акцент2 10" xfId="646"/>
    <cellStyle name="40% — акцент2 10" xfId="647"/>
    <cellStyle name="40% - Акцент2 10 2" xfId="648"/>
    <cellStyle name="40% - Акцент2 10 2 2" xfId="649"/>
    <cellStyle name="40% - Акцент2 10 3" xfId="650"/>
    <cellStyle name="40% - Акцент2 10 4" xfId="651"/>
    <cellStyle name="40% - Акцент2 10 5" xfId="652"/>
    <cellStyle name="40% - Акцент2 11" xfId="653"/>
    <cellStyle name="40% - Акцент2 11 2" xfId="654"/>
    <cellStyle name="40% - Акцент2 12" xfId="655"/>
    <cellStyle name="40% - Акцент2 12 2" xfId="656"/>
    <cellStyle name="40% - Акцент2 2" xfId="657"/>
    <cellStyle name="40% — акцент2 2" xfId="658"/>
    <cellStyle name="40% - Акцент2 2 2" xfId="659"/>
    <cellStyle name="40% — акцент2 2 2" xfId="660"/>
    <cellStyle name="40% - Акцент2 2 2 2" xfId="661"/>
    <cellStyle name="40% - Акцент2 2 2 2 2" xfId="662"/>
    <cellStyle name="40% - Акцент2 2 2 3" xfId="663"/>
    <cellStyle name="40% - Акцент2 2 2 4" xfId="664"/>
    <cellStyle name="40% - Акцент2 2 2 5" xfId="665"/>
    <cellStyle name="40% - Акцент2 2 3" xfId="666"/>
    <cellStyle name="40% — акцент2 2 3" xfId="667"/>
    <cellStyle name="40% - Акцент2 2 3 2" xfId="668"/>
    <cellStyle name="40% - Акцент2 2 3 2 2" xfId="669"/>
    <cellStyle name="40% - Акцент2 2 3 3" xfId="670"/>
    <cellStyle name="40% - Акцент2 2 3 4" xfId="671"/>
    <cellStyle name="40% - Акцент2 2 4" xfId="672"/>
    <cellStyle name="40% - Акцент2 2 4 2" xfId="673"/>
    <cellStyle name="40% - Акцент2 2 5" xfId="674"/>
    <cellStyle name="40% - Акцент2 2 5 2" xfId="675"/>
    <cellStyle name="40% - Акцент2 2 6" xfId="676"/>
    <cellStyle name="40% - Акцент2 2 6 2" xfId="677"/>
    <cellStyle name="40% - Акцент2 2 7" xfId="678"/>
    <cellStyle name="40% - Акцент2 2 8" xfId="679"/>
    <cellStyle name="40% - Акцент2 2 9" xfId="680"/>
    <cellStyle name="40% - Акцент2 2_29-30 мая" xfId="681"/>
    <cellStyle name="40% - Акцент2 3" xfId="682"/>
    <cellStyle name="40% — акцент2 3" xfId="683"/>
    <cellStyle name="40% - Акцент2 3 2" xfId="684"/>
    <cellStyle name="40% - Акцент2 3 2 2" xfId="685"/>
    <cellStyle name="40% - Акцент2 3 3" xfId="686"/>
    <cellStyle name="40% - Акцент2 3 3 2" xfId="687"/>
    <cellStyle name="40% - Акцент2 3 4" xfId="688"/>
    <cellStyle name="40% - Акцент2 3 5" xfId="689"/>
    <cellStyle name="40% - Акцент2 3 6" xfId="690"/>
    <cellStyle name="40% - Акцент2 4" xfId="691"/>
    <cellStyle name="40% — акцент2 4" xfId="692"/>
    <cellStyle name="40% - Акцент2 4 2" xfId="693"/>
    <cellStyle name="40% - Акцент2 4 2 2" xfId="694"/>
    <cellStyle name="40% - Акцент2 4 3" xfId="695"/>
    <cellStyle name="40% - Акцент2 4 4" xfId="696"/>
    <cellStyle name="40% - Акцент2 4 5" xfId="697"/>
    <cellStyle name="40% - Акцент2 5" xfId="698"/>
    <cellStyle name="40% — акцент2 5" xfId="699"/>
    <cellStyle name="40% - Акцент2 5 2" xfId="700"/>
    <cellStyle name="40% - Акцент2 5 2 2" xfId="701"/>
    <cellStyle name="40% - Акцент2 5 3" xfId="702"/>
    <cellStyle name="40% - Акцент2 5 4" xfId="703"/>
    <cellStyle name="40% - Акцент2 5 5" xfId="704"/>
    <cellStyle name="40% - Акцент2 6" xfId="705"/>
    <cellStyle name="40% — акцент2 6" xfId="706"/>
    <cellStyle name="40% - Акцент2 6 2" xfId="707"/>
    <cellStyle name="40% - Акцент2 6 2 2" xfId="708"/>
    <cellStyle name="40% - Акцент2 6 3" xfId="709"/>
    <cellStyle name="40% - Акцент2 6 4" xfId="710"/>
    <cellStyle name="40% - Акцент2 6 5" xfId="711"/>
    <cellStyle name="40% - Акцент2 7" xfId="712"/>
    <cellStyle name="40% — акцент2 7" xfId="713"/>
    <cellStyle name="40% - Акцент2 7 2" xfId="714"/>
    <cellStyle name="40% - Акцент2 7 2 2" xfId="715"/>
    <cellStyle name="40% - Акцент2 7 3" xfId="716"/>
    <cellStyle name="40% - Акцент2 7 4" xfId="717"/>
    <cellStyle name="40% - Акцент2 7 5" xfId="718"/>
    <cellStyle name="40% - Акцент2 8" xfId="719"/>
    <cellStyle name="40% — акцент2 8" xfId="720"/>
    <cellStyle name="40% - Акцент2 8 2" xfId="721"/>
    <cellStyle name="40% - Акцент2 8 2 2" xfId="722"/>
    <cellStyle name="40% - Акцент2 8 3" xfId="723"/>
    <cellStyle name="40% - Акцент2 8 4" xfId="724"/>
    <cellStyle name="40% - Акцент2 8 5" xfId="725"/>
    <cellStyle name="40% - Акцент2 9" xfId="726"/>
    <cellStyle name="40% — акцент2 9" xfId="727"/>
    <cellStyle name="40% - Акцент2 9 2" xfId="728"/>
    <cellStyle name="40% - Акцент2 9 2 2" xfId="729"/>
    <cellStyle name="40% - Акцент2 9 3" xfId="730"/>
    <cellStyle name="40% - Акцент2 9 4" xfId="731"/>
    <cellStyle name="40% - Акцент2 9 5" xfId="732"/>
    <cellStyle name="40% — акцент3" xfId="733"/>
    <cellStyle name="40% - Акцент3 10" xfId="734"/>
    <cellStyle name="40% — акцент3 10" xfId="735"/>
    <cellStyle name="40% - Акцент3 10 2" xfId="736"/>
    <cellStyle name="40% - Акцент3 10 2 2" xfId="737"/>
    <cellStyle name="40% - Акцент3 10 3" xfId="738"/>
    <cellStyle name="40% - Акцент3 10 4" xfId="739"/>
    <cellStyle name="40% - Акцент3 10 5" xfId="740"/>
    <cellStyle name="40% - Акцент3 11" xfId="741"/>
    <cellStyle name="40% - Акцент3 11 2" xfId="742"/>
    <cellStyle name="40% - Акцент3 12" xfId="743"/>
    <cellStyle name="40% - Акцент3 12 2" xfId="744"/>
    <cellStyle name="40% - Акцент3 2" xfId="745"/>
    <cellStyle name="40% — акцент3 2" xfId="746"/>
    <cellStyle name="40% - Акцент3 2 2" xfId="747"/>
    <cellStyle name="40% — акцент3 2 2" xfId="748"/>
    <cellStyle name="40% - Акцент3 2 2 2" xfId="749"/>
    <cellStyle name="40% - Акцент3 2 2 2 2" xfId="750"/>
    <cellStyle name="40% - Акцент3 2 2 3" xfId="751"/>
    <cellStyle name="40% - Акцент3 2 2 4" xfId="752"/>
    <cellStyle name="40% - Акцент3 2 2 5" xfId="753"/>
    <cellStyle name="40% - Акцент3 2 3" xfId="754"/>
    <cellStyle name="40% — акцент3 2 3" xfId="755"/>
    <cellStyle name="40% - Акцент3 2 3 2" xfId="756"/>
    <cellStyle name="40% - Акцент3 2 3 2 2" xfId="757"/>
    <cellStyle name="40% - Акцент3 2 3 3" xfId="758"/>
    <cellStyle name="40% - Акцент3 2 3 4" xfId="759"/>
    <cellStyle name="40% - Акцент3 2 4" xfId="760"/>
    <cellStyle name="40% - Акцент3 2 4 2" xfId="761"/>
    <cellStyle name="40% - Акцент3 2 5" xfId="762"/>
    <cellStyle name="40% - Акцент3 2 5 2" xfId="763"/>
    <cellStyle name="40% - Акцент3 2 6" xfId="764"/>
    <cellStyle name="40% - Акцент3 2 6 2" xfId="765"/>
    <cellStyle name="40% - Акцент3 2 7" xfId="766"/>
    <cellStyle name="40% - Акцент3 2 8" xfId="767"/>
    <cellStyle name="40% - Акцент3 2 9" xfId="768"/>
    <cellStyle name="40% - Акцент3 2_29-30 мая" xfId="769"/>
    <cellStyle name="40% - Акцент3 3" xfId="770"/>
    <cellStyle name="40% — акцент3 3" xfId="771"/>
    <cellStyle name="40% - Акцент3 3 2" xfId="772"/>
    <cellStyle name="40% - Акцент3 3 2 2" xfId="773"/>
    <cellStyle name="40% - Акцент3 3 3" xfId="774"/>
    <cellStyle name="40% - Акцент3 3 3 2" xfId="775"/>
    <cellStyle name="40% - Акцент3 3 4" xfId="776"/>
    <cellStyle name="40% - Акцент3 3 5" xfId="777"/>
    <cellStyle name="40% - Акцент3 3 6" xfId="778"/>
    <cellStyle name="40% - Акцент3 4" xfId="779"/>
    <cellStyle name="40% — акцент3 4" xfId="780"/>
    <cellStyle name="40% - Акцент3 4 2" xfId="781"/>
    <cellStyle name="40% - Акцент3 4 2 2" xfId="782"/>
    <cellStyle name="40% - Акцент3 4 3" xfId="783"/>
    <cellStyle name="40% - Акцент3 4 4" xfId="784"/>
    <cellStyle name="40% - Акцент3 4 5" xfId="785"/>
    <cellStyle name="40% - Акцент3 5" xfId="786"/>
    <cellStyle name="40% — акцент3 5" xfId="787"/>
    <cellStyle name="40% - Акцент3 5 2" xfId="788"/>
    <cellStyle name="40% - Акцент3 5 2 2" xfId="789"/>
    <cellStyle name="40% - Акцент3 5 3" xfId="790"/>
    <cellStyle name="40% - Акцент3 5 4" xfId="791"/>
    <cellStyle name="40% - Акцент3 5 5" xfId="792"/>
    <cellStyle name="40% - Акцент3 6" xfId="793"/>
    <cellStyle name="40% — акцент3 6" xfId="794"/>
    <cellStyle name="40% - Акцент3 6 2" xfId="795"/>
    <cellStyle name="40% - Акцент3 6 2 2" xfId="796"/>
    <cellStyle name="40% - Акцент3 6 3" xfId="797"/>
    <cellStyle name="40% - Акцент3 6 4" xfId="798"/>
    <cellStyle name="40% - Акцент3 6 5" xfId="799"/>
    <cellStyle name="40% - Акцент3 7" xfId="800"/>
    <cellStyle name="40% — акцент3 7" xfId="801"/>
    <cellStyle name="40% - Акцент3 7 2" xfId="802"/>
    <cellStyle name="40% - Акцент3 7 2 2" xfId="803"/>
    <cellStyle name="40% - Акцент3 7 3" xfId="804"/>
    <cellStyle name="40% - Акцент3 7 4" xfId="805"/>
    <cellStyle name="40% - Акцент3 7 5" xfId="806"/>
    <cellStyle name="40% - Акцент3 8" xfId="807"/>
    <cellStyle name="40% — акцент3 8" xfId="808"/>
    <cellStyle name="40% - Акцент3 8 2" xfId="809"/>
    <cellStyle name="40% - Акцент3 8 2 2" xfId="810"/>
    <cellStyle name="40% - Акцент3 8 3" xfId="811"/>
    <cellStyle name="40% - Акцент3 8 4" xfId="812"/>
    <cellStyle name="40% - Акцент3 8 5" xfId="813"/>
    <cellStyle name="40% - Акцент3 9" xfId="814"/>
    <cellStyle name="40% — акцент3 9" xfId="815"/>
    <cellStyle name="40% - Акцент3 9 2" xfId="816"/>
    <cellStyle name="40% - Акцент3 9 2 2" xfId="817"/>
    <cellStyle name="40% - Акцент3 9 3" xfId="818"/>
    <cellStyle name="40% - Акцент3 9 4" xfId="819"/>
    <cellStyle name="40% - Акцент3 9 5" xfId="820"/>
    <cellStyle name="40% — акцент4" xfId="821"/>
    <cellStyle name="40% - Акцент4 10" xfId="822"/>
    <cellStyle name="40% — акцент4 10" xfId="823"/>
    <cellStyle name="40% - Акцент4 10 2" xfId="824"/>
    <cellStyle name="40% - Акцент4 10 2 2" xfId="825"/>
    <cellStyle name="40% - Акцент4 10 3" xfId="826"/>
    <cellStyle name="40% - Акцент4 10 4" xfId="827"/>
    <cellStyle name="40% - Акцент4 10 5" xfId="828"/>
    <cellStyle name="40% - Акцент4 11" xfId="829"/>
    <cellStyle name="40% - Акцент4 11 2" xfId="830"/>
    <cellStyle name="40% - Акцент4 12" xfId="831"/>
    <cellStyle name="40% - Акцент4 12 2" xfId="832"/>
    <cellStyle name="40% - Акцент4 2" xfId="833"/>
    <cellStyle name="40% — акцент4 2" xfId="834"/>
    <cellStyle name="40% - Акцент4 2 2" xfId="835"/>
    <cellStyle name="40% — акцент4 2 2" xfId="836"/>
    <cellStyle name="40% - Акцент4 2 2 2" xfId="837"/>
    <cellStyle name="40% - Акцент4 2 2 2 2" xfId="838"/>
    <cellStyle name="40% - Акцент4 2 2 3" xfId="839"/>
    <cellStyle name="40% - Акцент4 2 2 4" xfId="840"/>
    <cellStyle name="40% - Акцент4 2 2 5" xfId="841"/>
    <cellStyle name="40% - Акцент4 2 3" xfId="842"/>
    <cellStyle name="40% — акцент4 2 3" xfId="843"/>
    <cellStyle name="40% - Акцент4 2 3 2" xfId="844"/>
    <cellStyle name="40% - Акцент4 2 3 2 2" xfId="845"/>
    <cellStyle name="40% - Акцент4 2 3 3" xfId="846"/>
    <cellStyle name="40% - Акцент4 2 3 4" xfId="847"/>
    <cellStyle name="40% - Акцент4 2 4" xfId="848"/>
    <cellStyle name="40% - Акцент4 2 4 2" xfId="849"/>
    <cellStyle name="40% - Акцент4 2 5" xfId="850"/>
    <cellStyle name="40% - Акцент4 2 5 2" xfId="851"/>
    <cellStyle name="40% - Акцент4 2 6" xfId="852"/>
    <cellStyle name="40% - Акцент4 2 6 2" xfId="853"/>
    <cellStyle name="40% - Акцент4 2 7" xfId="854"/>
    <cellStyle name="40% - Акцент4 2 8" xfId="855"/>
    <cellStyle name="40% - Акцент4 2 9" xfId="856"/>
    <cellStyle name="40% - Акцент4 2_29-30 мая" xfId="857"/>
    <cellStyle name="40% - Акцент4 3" xfId="858"/>
    <cellStyle name="40% — акцент4 3" xfId="859"/>
    <cellStyle name="40% - Акцент4 3 2" xfId="860"/>
    <cellStyle name="40% - Акцент4 3 2 2" xfId="861"/>
    <cellStyle name="40% - Акцент4 3 3" xfId="862"/>
    <cellStyle name="40% - Акцент4 3 3 2" xfId="863"/>
    <cellStyle name="40% - Акцент4 3 4" xfId="864"/>
    <cellStyle name="40% - Акцент4 3 5" xfId="865"/>
    <cellStyle name="40% - Акцент4 3 6" xfId="866"/>
    <cellStyle name="40% - Акцент4 4" xfId="867"/>
    <cellStyle name="40% — акцент4 4" xfId="868"/>
    <cellStyle name="40% - Акцент4 4 2" xfId="869"/>
    <cellStyle name="40% - Акцент4 4 2 2" xfId="870"/>
    <cellStyle name="40% - Акцент4 4 3" xfId="871"/>
    <cellStyle name="40% - Акцент4 4 4" xfId="872"/>
    <cellStyle name="40% - Акцент4 4 5" xfId="873"/>
    <cellStyle name="40% - Акцент4 5" xfId="874"/>
    <cellStyle name="40% — акцент4 5" xfId="875"/>
    <cellStyle name="40% - Акцент4 5 2" xfId="876"/>
    <cellStyle name="40% - Акцент4 5 2 2" xfId="877"/>
    <cellStyle name="40% - Акцент4 5 3" xfId="878"/>
    <cellStyle name="40% - Акцент4 5 4" xfId="879"/>
    <cellStyle name="40% - Акцент4 5 5" xfId="880"/>
    <cellStyle name="40% - Акцент4 6" xfId="881"/>
    <cellStyle name="40% — акцент4 6" xfId="882"/>
    <cellStyle name="40% - Акцент4 6 2" xfId="883"/>
    <cellStyle name="40% - Акцент4 6 2 2" xfId="884"/>
    <cellStyle name="40% - Акцент4 6 3" xfId="885"/>
    <cellStyle name="40% - Акцент4 6 4" xfId="886"/>
    <cellStyle name="40% - Акцент4 6 5" xfId="887"/>
    <cellStyle name="40% - Акцент4 7" xfId="888"/>
    <cellStyle name="40% — акцент4 7" xfId="889"/>
    <cellStyle name="40% - Акцент4 7 2" xfId="890"/>
    <cellStyle name="40% - Акцент4 7 2 2" xfId="891"/>
    <cellStyle name="40% - Акцент4 7 3" xfId="892"/>
    <cellStyle name="40% - Акцент4 7 4" xfId="893"/>
    <cellStyle name="40% - Акцент4 7 5" xfId="894"/>
    <cellStyle name="40% - Акцент4 8" xfId="895"/>
    <cellStyle name="40% — акцент4 8" xfId="896"/>
    <cellStyle name="40% - Акцент4 8 2" xfId="897"/>
    <cellStyle name="40% - Акцент4 8 2 2" xfId="898"/>
    <cellStyle name="40% - Акцент4 8 3" xfId="899"/>
    <cellStyle name="40% - Акцент4 8 4" xfId="900"/>
    <cellStyle name="40% - Акцент4 8 5" xfId="901"/>
    <cellStyle name="40% - Акцент4 9" xfId="902"/>
    <cellStyle name="40% — акцент4 9" xfId="903"/>
    <cellStyle name="40% - Акцент4 9 2" xfId="904"/>
    <cellStyle name="40% - Акцент4 9 2 2" xfId="905"/>
    <cellStyle name="40% - Акцент4 9 3" xfId="906"/>
    <cellStyle name="40% - Акцент4 9 4" xfId="907"/>
    <cellStyle name="40% - Акцент4 9 5" xfId="908"/>
    <cellStyle name="40% — акцент5" xfId="909"/>
    <cellStyle name="40% - Акцент5 10" xfId="910"/>
    <cellStyle name="40% — акцент5 10" xfId="911"/>
    <cellStyle name="40% - Акцент5 10 2" xfId="912"/>
    <cellStyle name="40% - Акцент5 10 2 2" xfId="913"/>
    <cellStyle name="40% - Акцент5 10 3" xfId="914"/>
    <cellStyle name="40% - Акцент5 10 4" xfId="915"/>
    <cellStyle name="40% - Акцент5 10 5" xfId="916"/>
    <cellStyle name="40% - Акцент5 11" xfId="917"/>
    <cellStyle name="40% - Акцент5 11 2" xfId="918"/>
    <cellStyle name="40% - Акцент5 12" xfId="919"/>
    <cellStyle name="40% - Акцент5 12 2" xfId="920"/>
    <cellStyle name="40% - Акцент5 2" xfId="921"/>
    <cellStyle name="40% — акцент5 2" xfId="922"/>
    <cellStyle name="40% - Акцент5 2 2" xfId="923"/>
    <cellStyle name="40% — акцент5 2 2" xfId="924"/>
    <cellStyle name="40% - Акцент5 2 2 2" xfId="925"/>
    <cellStyle name="40% - Акцент5 2 2 2 2" xfId="926"/>
    <cellStyle name="40% - Акцент5 2 2 3" xfId="927"/>
    <cellStyle name="40% - Акцент5 2 2 4" xfId="928"/>
    <cellStyle name="40% - Акцент5 2 2 5" xfId="929"/>
    <cellStyle name="40% - Акцент5 2 3" xfId="930"/>
    <cellStyle name="40% — акцент5 2 3" xfId="931"/>
    <cellStyle name="40% - Акцент5 2 3 2" xfId="932"/>
    <cellStyle name="40% - Акцент5 2 3 2 2" xfId="933"/>
    <cellStyle name="40% - Акцент5 2 3 3" xfId="934"/>
    <cellStyle name="40% - Акцент5 2 3 4" xfId="935"/>
    <cellStyle name="40% - Акцент5 2 4" xfId="936"/>
    <cellStyle name="40% - Акцент5 2 4 2" xfId="937"/>
    <cellStyle name="40% - Акцент5 2 5" xfId="938"/>
    <cellStyle name="40% - Акцент5 2 5 2" xfId="939"/>
    <cellStyle name="40% - Акцент5 2 6" xfId="940"/>
    <cellStyle name="40% - Акцент5 2 6 2" xfId="941"/>
    <cellStyle name="40% - Акцент5 2 7" xfId="942"/>
    <cellStyle name="40% - Акцент5 2 8" xfId="943"/>
    <cellStyle name="40% - Акцент5 2 9" xfId="944"/>
    <cellStyle name="40% - Акцент5 2_29-30 мая" xfId="945"/>
    <cellStyle name="40% - Акцент5 3" xfId="946"/>
    <cellStyle name="40% — акцент5 3" xfId="947"/>
    <cellStyle name="40% - Акцент5 3 2" xfId="948"/>
    <cellStyle name="40% - Акцент5 3 2 2" xfId="949"/>
    <cellStyle name="40% - Акцент5 3 3" xfId="950"/>
    <cellStyle name="40% - Акцент5 3 3 2" xfId="951"/>
    <cellStyle name="40% - Акцент5 3 4" xfId="952"/>
    <cellStyle name="40% - Акцент5 3 5" xfId="953"/>
    <cellStyle name="40% - Акцент5 3 6" xfId="954"/>
    <cellStyle name="40% - Акцент5 4" xfId="955"/>
    <cellStyle name="40% — акцент5 4" xfId="956"/>
    <cellStyle name="40% - Акцент5 4 2" xfId="957"/>
    <cellStyle name="40% - Акцент5 4 2 2" xfId="958"/>
    <cellStyle name="40% - Акцент5 4 3" xfId="959"/>
    <cellStyle name="40% - Акцент5 4 4" xfId="960"/>
    <cellStyle name="40% - Акцент5 4 5" xfId="961"/>
    <cellStyle name="40% - Акцент5 5" xfId="962"/>
    <cellStyle name="40% — акцент5 5" xfId="963"/>
    <cellStyle name="40% - Акцент5 5 2" xfId="964"/>
    <cellStyle name="40% - Акцент5 5 2 2" xfId="965"/>
    <cellStyle name="40% - Акцент5 5 3" xfId="966"/>
    <cellStyle name="40% - Акцент5 5 4" xfId="967"/>
    <cellStyle name="40% - Акцент5 5 5" xfId="968"/>
    <cellStyle name="40% - Акцент5 6" xfId="969"/>
    <cellStyle name="40% — акцент5 6" xfId="970"/>
    <cellStyle name="40% - Акцент5 6 2" xfId="971"/>
    <cellStyle name="40% - Акцент5 6 2 2" xfId="972"/>
    <cellStyle name="40% - Акцент5 6 3" xfId="973"/>
    <cellStyle name="40% - Акцент5 6 4" xfId="974"/>
    <cellStyle name="40% - Акцент5 6 5" xfId="975"/>
    <cellStyle name="40% - Акцент5 7" xfId="976"/>
    <cellStyle name="40% — акцент5 7" xfId="977"/>
    <cellStyle name="40% - Акцент5 7 2" xfId="978"/>
    <cellStyle name="40% - Акцент5 7 2 2" xfId="979"/>
    <cellStyle name="40% - Акцент5 7 3" xfId="980"/>
    <cellStyle name="40% - Акцент5 7 4" xfId="981"/>
    <cellStyle name="40% - Акцент5 7 5" xfId="982"/>
    <cellStyle name="40% - Акцент5 8" xfId="983"/>
    <cellStyle name="40% — акцент5 8" xfId="984"/>
    <cellStyle name="40% - Акцент5 8 2" xfId="985"/>
    <cellStyle name="40% - Акцент5 8 2 2" xfId="986"/>
    <cellStyle name="40% - Акцент5 8 3" xfId="987"/>
    <cellStyle name="40% - Акцент5 8 4" xfId="988"/>
    <cellStyle name="40% - Акцент5 8 5" xfId="989"/>
    <cellStyle name="40% - Акцент5 9" xfId="990"/>
    <cellStyle name="40% — акцент5 9" xfId="991"/>
    <cellStyle name="40% - Акцент5 9 2" xfId="992"/>
    <cellStyle name="40% - Акцент5 9 2 2" xfId="993"/>
    <cellStyle name="40% - Акцент5 9 3" xfId="994"/>
    <cellStyle name="40% - Акцент5 9 4" xfId="995"/>
    <cellStyle name="40% - Акцент5 9 5" xfId="996"/>
    <cellStyle name="40% — акцент6" xfId="997"/>
    <cellStyle name="40% - Акцент6 10" xfId="998"/>
    <cellStyle name="40% — акцент6 10" xfId="999"/>
    <cellStyle name="40% - Акцент6 10 2" xfId="1000"/>
    <cellStyle name="40% - Акцент6 10 2 2" xfId="1001"/>
    <cellStyle name="40% - Акцент6 10 3" xfId="1002"/>
    <cellStyle name="40% - Акцент6 10 4" xfId="1003"/>
    <cellStyle name="40% - Акцент6 10 5" xfId="1004"/>
    <cellStyle name="40% - Акцент6 11" xfId="1005"/>
    <cellStyle name="40% - Акцент6 11 2" xfId="1006"/>
    <cellStyle name="40% - Акцент6 12" xfId="1007"/>
    <cellStyle name="40% - Акцент6 12 2" xfId="1008"/>
    <cellStyle name="40% - Акцент6 2" xfId="1009"/>
    <cellStyle name="40% — акцент6 2" xfId="1010"/>
    <cellStyle name="40% - Акцент6 2 2" xfId="1011"/>
    <cellStyle name="40% — акцент6 2 2" xfId="1012"/>
    <cellStyle name="40% - Акцент6 2 2 2" xfId="1013"/>
    <cellStyle name="40% - Акцент6 2 2 2 2" xfId="1014"/>
    <cellStyle name="40% - Акцент6 2 2 3" xfId="1015"/>
    <cellStyle name="40% - Акцент6 2 2 4" xfId="1016"/>
    <cellStyle name="40% - Акцент6 2 2 5" xfId="1017"/>
    <cellStyle name="40% - Акцент6 2 3" xfId="1018"/>
    <cellStyle name="40% — акцент6 2 3" xfId="1019"/>
    <cellStyle name="40% - Акцент6 2 3 2" xfId="1020"/>
    <cellStyle name="40% - Акцент6 2 3 2 2" xfId="1021"/>
    <cellStyle name="40% - Акцент6 2 3 3" xfId="1022"/>
    <cellStyle name="40% - Акцент6 2 3 4" xfId="1023"/>
    <cellStyle name="40% - Акцент6 2 4" xfId="1024"/>
    <cellStyle name="40% - Акцент6 2 4 2" xfId="1025"/>
    <cellStyle name="40% - Акцент6 2 5" xfId="1026"/>
    <cellStyle name="40% - Акцент6 2 5 2" xfId="1027"/>
    <cellStyle name="40% - Акцент6 2 6" xfId="1028"/>
    <cellStyle name="40% - Акцент6 2 6 2" xfId="1029"/>
    <cellStyle name="40% - Акцент6 2 7" xfId="1030"/>
    <cellStyle name="40% - Акцент6 2 8" xfId="1031"/>
    <cellStyle name="40% - Акцент6 2 9" xfId="1032"/>
    <cellStyle name="40% - Акцент6 2_29-30 мая" xfId="1033"/>
    <cellStyle name="40% - Акцент6 3" xfId="1034"/>
    <cellStyle name="40% — акцент6 3" xfId="1035"/>
    <cellStyle name="40% - Акцент6 3 2" xfId="1036"/>
    <cellStyle name="40% - Акцент6 3 2 2" xfId="1037"/>
    <cellStyle name="40% - Акцент6 3 3" xfId="1038"/>
    <cellStyle name="40% - Акцент6 3 3 2" xfId="1039"/>
    <cellStyle name="40% - Акцент6 3 4" xfId="1040"/>
    <cellStyle name="40% - Акцент6 3 5" xfId="1041"/>
    <cellStyle name="40% - Акцент6 3 6" xfId="1042"/>
    <cellStyle name="40% - Акцент6 4" xfId="1043"/>
    <cellStyle name="40% — акцент6 4" xfId="1044"/>
    <cellStyle name="40% - Акцент6 4 2" xfId="1045"/>
    <cellStyle name="40% - Акцент6 4 2 2" xfId="1046"/>
    <cellStyle name="40% - Акцент6 4 3" xfId="1047"/>
    <cellStyle name="40% - Акцент6 4 4" xfId="1048"/>
    <cellStyle name="40% - Акцент6 4 5" xfId="1049"/>
    <cellStyle name="40% - Акцент6 5" xfId="1050"/>
    <cellStyle name="40% — акцент6 5" xfId="1051"/>
    <cellStyle name="40% - Акцент6 5 2" xfId="1052"/>
    <cellStyle name="40% - Акцент6 5 2 2" xfId="1053"/>
    <cellStyle name="40% - Акцент6 5 3" xfId="1054"/>
    <cellStyle name="40% - Акцент6 5 4" xfId="1055"/>
    <cellStyle name="40% - Акцент6 5 5" xfId="1056"/>
    <cellStyle name="40% - Акцент6 6" xfId="1057"/>
    <cellStyle name="40% — акцент6 6" xfId="1058"/>
    <cellStyle name="40% - Акцент6 6 2" xfId="1059"/>
    <cellStyle name="40% - Акцент6 6 2 2" xfId="1060"/>
    <cellStyle name="40% - Акцент6 6 3" xfId="1061"/>
    <cellStyle name="40% - Акцент6 6 4" xfId="1062"/>
    <cellStyle name="40% - Акцент6 6 5" xfId="1063"/>
    <cellStyle name="40% - Акцент6 7" xfId="1064"/>
    <cellStyle name="40% — акцент6 7" xfId="1065"/>
    <cellStyle name="40% - Акцент6 7 2" xfId="1066"/>
    <cellStyle name="40% - Акцент6 7 2 2" xfId="1067"/>
    <cellStyle name="40% - Акцент6 7 3" xfId="1068"/>
    <cellStyle name="40% - Акцент6 7 4" xfId="1069"/>
    <cellStyle name="40% - Акцент6 7 5" xfId="1070"/>
    <cellStyle name="40% - Акцент6 8" xfId="1071"/>
    <cellStyle name="40% — акцент6 8" xfId="1072"/>
    <cellStyle name="40% - Акцент6 8 2" xfId="1073"/>
    <cellStyle name="40% - Акцент6 8 2 2" xfId="1074"/>
    <cellStyle name="40% - Акцент6 8 3" xfId="1075"/>
    <cellStyle name="40% - Акцент6 8 4" xfId="1076"/>
    <cellStyle name="40% - Акцент6 8 5" xfId="1077"/>
    <cellStyle name="40% - Акцент6 9" xfId="1078"/>
    <cellStyle name="40% — акцент6 9" xfId="1079"/>
    <cellStyle name="40% - Акцент6 9 2" xfId="1080"/>
    <cellStyle name="40% - Акцент6 9 2 2" xfId="1081"/>
    <cellStyle name="40% - Акцент6 9 3" xfId="1082"/>
    <cellStyle name="40% - Акцент6 9 4" xfId="1083"/>
    <cellStyle name="40% - Акцент6 9 5" xfId="1084"/>
    <cellStyle name="60% — акцент1" xfId="1085"/>
    <cellStyle name="60% - Акцент1 10" xfId="1086"/>
    <cellStyle name="60% — акцент1 10" xfId="1087"/>
    <cellStyle name="60% - Акцент1 10 2" xfId="1088"/>
    <cellStyle name="60% - Акцент1 11" xfId="1089"/>
    <cellStyle name="60% - Акцент1 12" xfId="1090"/>
    <cellStyle name="60% - Акцент1 2" xfId="1091"/>
    <cellStyle name="60% — акцент1 2" xfId="1092"/>
    <cellStyle name="60% - Акцент1 2 2" xfId="1093"/>
    <cellStyle name="60% - Акцент1 2 3" xfId="1094"/>
    <cellStyle name="60% - Акцент1 2 4" xfId="1095"/>
    <cellStyle name="60% - Акцент1 3" xfId="1096"/>
    <cellStyle name="60% — акцент1 3" xfId="1097"/>
    <cellStyle name="60% - Акцент1 3 2" xfId="1098"/>
    <cellStyle name="60% - Акцент1 4" xfId="1099"/>
    <cellStyle name="60% — акцент1 4" xfId="1100"/>
    <cellStyle name="60% - Акцент1 4 2" xfId="1101"/>
    <cellStyle name="60% - Акцент1 5" xfId="1102"/>
    <cellStyle name="60% — акцент1 5" xfId="1103"/>
    <cellStyle name="60% - Акцент1 5 2" xfId="1104"/>
    <cellStyle name="60% - Акцент1 6" xfId="1105"/>
    <cellStyle name="60% — акцент1 6" xfId="1106"/>
    <cellStyle name="60% - Акцент1 6 2" xfId="1107"/>
    <cellStyle name="60% - Акцент1 7" xfId="1108"/>
    <cellStyle name="60% — акцент1 7" xfId="1109"/>
    <cellStyle name="60% - Акцент1 7 2" xfId="1110"/>
    <cellStyle name="60% - Акцент1 8" xfId="1111"/>
    <cellStyle name="60% — акцент1 8" xfId="1112"/>
    <cellStyle name="60% - Акцент1 8 2" xfId="1113"/>
    <cellStyle name="60% - Акцент1 9" xfId="1114"/>
    <cellStyle name="60% — акцент1 9" xfId="1115"/>
    <cellStyle name="60% - Акцент1 9 2" xfId="1116"/>
    <cellStyle name="60% — акцент2" xfId="1117"/>
    <cellStyle name="60% - Акцент2 10" xfId="1118"/>
    <cellStyle name="60% — акцент2 10" xfId="1119"/>
    <cellStyle name="60% - Акцент2 10 2" xfId="1120"/>
    <cellStyle name="60% - Акцент2 11" xfId="1121"/>
    <cellStyle name="60% - Акцент2 12" xfId="1122"/>
    <cellStyle name="60% - Акцент2 2" xfId="1123"/>
    <cellStyle name="60% — акцент2 2" xfId="1124"/>
    <cellStyle name="60% - Акцент2 2 2" xfId="1125"/>
    <cellStyle name="60% - Акцент2 2 3" xfId="1126"/>
    <cellStyle name="60% - Акцент2 2 4" xfId="1127"/>
    <cellStyle name="60% - Акцент2 3" xfId="1128"/>
    <cellStyle name="60% — акцент2 3" xfId="1129"/>
    <cellStyle name="60% - Акцент2 3 2" xfId="1130"/>
    <cellStyle name="60% - Акцент2 4" xfId="1131"/>
    <cellStyle name="60% — акцент2 4" xfId="1132"/>
    <cellStyle name="60% - Акцент2 4 2" xfId="1133"/>
    <cellStyle name="60% - Акцент2 5" xfId="1134"/>
    <cellStyle name="60% — акцент2 5" xfId="1135"/>
    <cellStyle name="60% - Акцент2 5 2" xfId="1136"/>
    <cellStyle name="60% - Акцент2 6" xfId="1137"/>
    <cellStyle name="60% — акцент2 6" xfId="1138"/>
    <cellStyle name="60% - Акцент2 6 2" xfId="1139"/>
    <cellStyle name="60% - Акцент2 7" xfId="1140"/>
    <cellStyle name="60% — акцент2 7" xfId="1141"/>
    <cellStyle name="60% - Акцент2 7 2" xfId="1142"/>
    <cellStyle name="60% - Акцент2 8" xfId="1143"/>
    <cellStyle name="60% — акцент2 8" xfId="1144"/>
    <cellStyle name="60% - Акцент2 8 2" xfId="1145"/>
    <cellStyle name="60% - Акцент2 9" xfId="1146"/>
    <cellStyle name="60% — акцент2 9" xfId="1147"/>
    <cellStyle name="60% - Акцент2 9 2" xfId="1148"/>
    <cellStyle name="60% — акцент3" xfId="1149"/>
    <cellStyle name="60% - Акцент3 10" xfId="1150"/>
    <cellStyle name="60% — акцент3 10" xfId="1151"/>
    <cellStyle name="60% - Акцент3 10 2" xfId="1152"/>
    <cellStyle name="60% - Акцент3 11" xfId="1153"/>
    <cellStyle name="60% - Акцент3 12" xfId="1154"/>
    <cellStyle name="60% - Акцент3 2" xfId="1155"/>
    <cellStyle name="60% — акцент3 2" xfId="1156"/>
    <cellStyle name="60% - Акцент3 2 2" xfId="1157"/>
    <cellStyle name="60% - Акцент3 2 3" xfId="1158"/>
    <cellStyle name="60% - Акцент3 2 4" xfId="1159"/>
    <cellStyle name="60% - Акцент3 3" xfId="1160"/>
    <cellStyle name="60% — акцент3 3" xfId="1161"/>
    <cellStyle name="60% - Акцент3 3 2" xfId="1162"/>
    <cellStyle name="60% - Акцент3 4" xfId="1163"/>
    <cellStyle name="60% — акцент3 4" xfId="1164"/>
    <cellStyle name="60% - Акцент3 4 2" xfId="1165"/>
    <cellStyle name="60% - Акцент3 5" xfId="1166"/>
    <cellStyle name="60% — акцент3 5" xfId="1167"/>
    <cellStyle name="60% - Акцент3 5 2" xfId="1168"/>
    <cellStyle name="60% - Акцент3 6" xfId="1169"/>
    <cellStyle name="60% — акцент3 6" xfId="1170"/>
    <cellStyle name="60% - Акцент3 6 2" xfId="1171"/>
    <cellStyle name="60% - Акцент3 7" xfId="1172"/>
    <cellStyle name="60% — акцент3 7" xfId="1173"/>
    <cellStyle name="60% - Акцент3 7 2" xfId="1174"/>
    <cellStyle name="60% - Акцент3 8" xfId="1175"/>
    <cellStyle name="60% — акцент3 8" xfId="1176"/>
    <cellStyle name="60% - Акцент3 8 2" xfId="1177"/>
    <cellStyle name="60% - Акцент3 9" xfId="1178"/>
    <cellStyle name="60% — акцент3 9" xfId="1179"/>
    <cellStyle name="60% - Акцент3 9 2" xfId="1180"/>
    <cellStyle name="60% — акцент4" xfId="1181"/>
    <cellStyle name="60% - Акцент4 10" xfId="1182"/>
    <cellStyle name="60% — акцент4 10" xfId="1183"/>
    <cellStyle name="60% - Акцент4 10 2" xfId="1184"/>
    <cellStyle name="60% - Акцент4 11" xfId="1185"/>
    <cellStyle name="60% - Акцент4 12" xfId="1186"/>
    <cellStyle name="60% - Акцент4 2" xfId="1187"/>
    <cellStyle name="60% — акцент4 2" xfId="1188"/>
    <cellStyle name="60% - Акцент4 2 2" xfId="1189"/>
    <cellStyle name="60% - Акцент4 2 3" xfId="1190"/>
    <cellStyle name="60% - Акцент4 2 4" xfId="1191"/>
    <cellStyle name="60% - Акцент4 3" xfId="1192"/>
    <cellStyle name="60% — акцент4 3" xfId="1193"/>
    <cellStyle name="60% - Акцент4 3 2" xfId="1194"/>
    <cellStyle name="60% - Акцент4 4" xfId="1195"/>
    <cellStyle name="60% — акцент4 4" xfId="1196"/>
    <cellStyle name="60% - Акцент4 4 2" xfId="1197"/>
    <cellStyle name="60% - Акцент4 5" xfId="1198"/>
    <cellStyle name="60% — акцент4 5" xfId="1199"/>
    <cellStyle name="60% - Акцент4 5 2" xfId="1200"/>
    <cellStyle name="60% - Акцент4 6" xfId="1201"/>
    <cellStyle name="60% — акцент4 6" xfId="1202"/>
    <cellStyle name="60% - Акцент4 6 2" xfId="1203"/>
    <cellStyle name="60% - Акцент4 7" xfId="1204"/>
    <cellStyle name="60% — акцент4 7" xfId="1205"/>
    <cellStyle name="60% - Акцент4 7 2" xfId="1206"/>
    <cellStyle name="60% - Акцент4 8" xfId="1207"/>
    <cellStyle name="60% — акцент4 8" xfId="1208"/>
    <cellStyle name="60% - Акцент4 8 2" xfId="1209"/>
    <cellStyle name="60% - Акцент4 9" xfId="1210"/>
    <cellStyle name="60% — акцент4 9" xfId="1211"/>
    <cellStyle name="60% - Акцент4 9 2" xfId="1212"/>
    <cellStyle name="60% — акцент5" xfId="1213"/>
    <cellStyle name="60% - Акцент5 10" xfId="1214"/>
    <cellStyle name="60% — акцент5 10" xfId="1215"/>
    <cellStyle name="60% - Акцент5 10 2" xfId="1216"/>
    <cellStyle name="60% - Акцент5 11" xfId="1217"/>
    <cellStyle name="60% - Акцент5 12" xfId="1218"/>
    <cellStyle name="60% - Акцент5 2" xfId="1219"/>
    <cellStyle name="60% — акцент5 2" xfId="1220"/>
    <cellStyle name="60% - Акцент5 2 2" xfId="1221"/>
    <cellStyle name="60% - Акцент5 2 3" xfId="1222"/>
    <cellStyle name="60% - Акцент5 2 4" xfId="1223"/>
    <cellStyle name="60% - Акцент5 3" xfId="1224"/>
    <cellStyle name="60% — акцент5 3" xfId="1225"/>
    <cellStyle name="60% - Акцент5 3 2" xfId="1226"/>
    <cellStyle name="60% - Акцент5 4" xfId="1227"/>
    <cellStyle name="60% — акцент5 4" xfId="1228"/>
    <cellStyle name="60% - Акцент5 4 2" xfId="1229"/>
    <cellStyle name="60% - Акцент5 5" xfId="1230"/>
    <cellStyle name="60% — акцент5 5" xfId="1231"/>
    <cellStyle name="60% - Акцент5 5 2" xfId="1232"/>
    <cellStyle name="60% - Акцент5 6" xfId="1233"/>
    <cellStyle name="60% — акцент5 6" xfId="1234"/>
    <cellStyle name="60% - Акцент5 6 2" xfId="1235"/>
    <cellStyle name="60% - Акцент5 7" xfId="1236"/>
    <cellStyle name="60% — акцент5 7" xfId="1237"/>
    <cellStyle name="60% - Акцент5 7 2" xfId="1238"/>
    <cellStyle name="60% - Акцент5 8" xfId="1239"/>
    <cellStyle name="60% — акцент5 8" xfId="1240"/>
    <cellStyle name="60% - Акцент5 8 2" xfId="1241"/>
    <cellStyle name="60% - Акцент5 9" xfId="1242"/>
    <cellStyle name="60% — акцент5 9" xfId="1243"/>
    <cellStyle name="60% - Акцент5 9 2" xfId="1244"/>
    <cellStyle name="60% — акцент6" xfId="1245"/>
    <cellStyle name="60% - Акцент6 10" xfId="1246"/>
    <cellStyle name="60% — акцент6 10" xfId="1247"/>
    <cellStyle name="60% - Акцент6 10 2" xfId="1248"/>
    <cellStyle name="60% - Акцент6 11" xfId="1249"/>
    <cellStyle name="60% - Акцент6 12" xfId="1250"/>
    <cellStyle name="60% - Акцент6 2" xfId="1251"/>
    <cellStyle name="60% — акцент6 2" xfId="1252"/>
    <cellStyle name="60% - Акцент6 2 2" xfId="1253"/>
    <cellStyle name="60% - Акцент6 2 3" xfId="1254"/>
    <cellStyle name="60% - Акцент6 2 4" xfId="1255"/>
    <cellStyle name="60% - Акцент6 3" xfId="1256"/>
    <cellStyle name="60% — акцент6 3" xfId="1257"/>
    <cellStyle name="60% - Акцент6 3 2" xfId="1258"/>
    <cellStyle name="60% - Акцент6 4" xfId="1259"/>
    <cellStyle name="60% — акцент6 4" xfId="1260"/>
    <cellStyle name="60% - Акцент6 4 2" xfId="1261"/>
    <cellStyle name="60% - Акцент6 5" xfId="1262"/>
    <cellStyle name="60% — акцент6 5" xfId="1263"/>
    <cellStyle name="60% - Акцент6 5 2" xfId="1264"/>
    <cellStyle name="60% - Акцент6 6" xfId="1265"/>
    <cellStyle name="60% — акцент6 6" xfId="1266"/>
    <cellStyle name="60% - Акцент6 6 2" xfId="1267"/>
    <cellStyle name="60% - Акцент6 7" xfId="1268"/>
    <cellStyle name="60% — акцент6 7" xfId="1269"/>
    <cellStyle name="60% - Акцент6 7 2" xfId="1270"/>
    <cellStyle name="60% - Акцент6 8" xfId="1271"/>
    <cellStyle name="60% — акцент6 8" xfId="1272"/>
    <cellStyle name="60% - Акцент6 8 2" xfId="1273"/>
    <cellStyle name="60% - Акцент6 9" xfId="1274"/>
    <cellStyle name="60% — акцент6 9" xfId="1275"/>
    <cellStyle name="60% - Акцент6 9 2" xfId="1276"/>
    <cellStyle name="Excel Built-in Normal" xfId="1277"/>
    <cellStyle name="Normal 3" xfId="1278"/>
    <cellStyle name="Normal_технические" xfId="1279"/>
    <cellStyle name="TableStyleLight1" xfId="1280"/>
    <cellStyle name="Акцент1 10" xfId="1281"/>
    <cellStyle name="Акцент1 2" xfId="1282"/>
    <cellStyle name="Акцент1 2 2" xfId="1283"/>
    <cellStyle name="Акцент1 3" xfId="1284"/>
    <cellStyle name="Акцент1 3 2" xfId="1285"/>
    <cellStyle name="Акцент1 4" xfId="1286"/>
    <cellStyle name="Акцент1 4 2" xfId="1287"/>
    <cellStyle name="Акцент1 5" xfId="1288"/>
    <cellStyle name="Акцент1 5 2" xfId="1289"/>
    <cellStyle name="Акцент1 6" xfId="1290"/>
    <cellStyle name="Акцент1 6 2" xfId="1291"/>
    <cellStyle name="Акцент1 7" xfId="1292"/>
    <cellStyle name="Акцент1 7 2" xfId="1293"/>
    <cellStyle name="Акцент1 8" xfId="1294"/>
    <cellStyle name="Акцент1 9" xfId="1295"/>
    <cellStyle name="Акцент2 10" xfId="1296"/>
    <cellStyle name="Акцент2 2" xfId="1297"/>
    <cellStyle name="Акцент2 2 2" xfId="1298"/>
    <cellStyle name="Акцент2 3" xfId="1299"/>
    <cellStyle name="Акцент2 3 2" xfId="1300"/>
    <cellStyle name="Акцент2 4" xfId="1301"/>
    <cellStyle name="Акцент2 4 2" xfId="1302"/>
    <cellStyle name="Акцент2 5" xfId="1303"/>
    <cellStyle name="Акцент2 5 2" xfId="1304"/>
    <cellStyle name="Акцент2 6" xfId="1305"/>
    <cellStyle name="Акцент2 6 2" xfId="1306"/>
    <cellStyle name="Акцент2 7" xfId="1307"/>
    <cellStyle name="Акцент2 7 2" xfId="1308"/>
    <cellStyle name="Акцент2 8" xfId="1309"/>
    <cellStyle name="Акцент2 9" xfId="1310"/>
    <cellStyle name="Акцент3 10" xfId="1311"/>
    <cellStyle name="Акцент3 2" xfId="1312"/>
    <cellStyle name="Акцент3 2 2" xfId="1313"/>
    <cellStyle name="Акцент3 3" xfId="1314"/>
    <cellStyle name="Акцент3 3 2" xfId="1315"/>
    <cellStyle name="Акцент3 4" xfId="1316"/>
    <cellStyle name="Акцент3 4 2" xfId="1317"/>
    <cellStyle name="Акцент3 5" xfId="1318"/>
    <cellStyle name="Акцент3 5 2" xfId="1319"/>
    <cellStyle name="Акцент3 6" xfId="1320"/>
    <cellStyle name="Акцент3 6 2" xfId="1321"/>
    <cellStyle name="Акцент3 7" xfId="1322"/>
    <cellStyle name="Акцент3 7 2" xfId="1323"/>
    <cellStyle name="Акцент3 8" xfId="1324"/>
    <cellStyle name="Акцент3 9" xfId="1325"/>
    <cellStyle name="Акцент4 10" xfId="1326"/>
    <cellStyle name="Акцент4 2" xfId="1327"/>
    <cellStyle name="Акцент4 2 2" xfId="1328"/>
    <cellStyle name="Акцент4 3" xfId="1329"/>
    <cellStyle name="Акцент4 3 2" xfId="1330"/>
    <cellStyle name="Акцент4 4" xfId="1331"/>
    <cellStyle name="Акцент4 4 2" xfId="1332"/>
    <cellStyle name="Акцент4 5" xfId="1333"/>
    <cellStyle name="Акцент4 5 2" xfId="1334"/>
    <cellStyle name="Акцент4 6" xfId="1335"/>
    <cellStyle name="Акцент4 6 2" xfId="1336"/>
    <cellStyle name="Акцент4 7" xfId="1337"/>
    <cellStyle name="Акцент4 7 2" xfId="1338"/>
    <cellStyle name="Акцент4 8" xfId="1339"/>
    <cellStyle name="Акцент4 9" xfId="1340"/>
    <cellStyle name="Акцент5 10" xfId="1341"/>
    <cellStyle name="Акцент5 2" xfId="1342"/>
    <cellStyle name="Акцент5 2 2" xfId="1343"/>
    <cellStyle name="Акцент5 3" xfId="1344"/>
    <cellStyle name="Акцент5 3 2" xfId="1345"/>
    <cellStyle name="Акцент5 4" xfId="1346"/>
    <cellStyle name="Акцент5 4 2" xfId="1347"/>
    <cellStyle name="Акцент5 5" xfId="1348"/>
    <cellStyle name="Акцент5 5 2" xfId="1349"/>
    <cellStyle name="Акцент5 6" xfId="1350"/>
    <cellStyle name="Акцент5 6 2" xfId="1351"/>
    <cellStyle name="Акцент5 7" xfId="1352"/>
    <cellStyle name="Акцент5 7 2" xfId="1353"/>
    <cellStyle name="Акцент5 8" xfId="1354"/>
    <cellStyle name="Акцент5 9" xfId="1355"/>
    <cellStyle name="Акцент6 10" xfId="1356"/>
    <cellStyle name="Акцент6 2" xfId="1357"/>
    <cellStyle name="Акцент6 2 2" xfId="1358"/>
    <cellStyle name="Акцент6 3" xfId="1359"/>
    <cellStyle name="Акцент6 3 2" xfId="1360"/>
    <cellStyle name="Акцент6 4" xfId="1361"/>
    <cellStyle name="Акцент6 4 2" xfId="1362"/>
    <cellStyle name="Акцент6 5" xfId="1363"/>
    <cellStyle name="Акцент6 5 2" xfId="1364"/>
    <cellStyle name="Акцент6 6" xfId="1365"/>
    <cellStyle name="Акцент6 6 2" xfId="1366"/>
    <cellStyle name="Акцент6 7" xfId="1367"/>
    <cellStyle name="Акцент6 7 2" xfId="1368"/>
    <cellStyle name="Акцент6 8" xfId="1369"/>
    <cellStyle name="Акцент6 9" xfId="1370"/>
    <cellStyle name="Ввод  10" xfId="1371"/>
    <cellStyle name="Ввод  2" xfId="1372"/>
    <cellStyle name="Ввод  2 2" xfId="1373"/>
    <cellStyle name="Ввод  3" xfId="1374"/>
    <cellStyle name="Ввод  3 2" xfId="1375"/>
    <cellStyle name="Ввод  4" xfId="1376"/>
    <cellStyle name="Ввод  4 2" xfId="1377"/>
    <cellStyle name="Ввод  5" xfId="1378"/>
    <cellStyle name="Ввод  5 2" xfId="1379"/>
    <cellStyle name="Ввод  6" xfId="1380"/>
    <cellStyle name="Ввод  6 2" xfId="1381"/>
    <cellStyle name="Ввод  7" xfId="1382"/>
    <cellStyle name="Ввод  7 2" xfId="1383"/>
    <cellStyle name="Ввод  8" xfId="1384"/>
    <cellStyle name="Ввод  9" xfId="1385"/>
    <cellStyle name="Вывод 10" xfId="1386"/>
    <cellStyle name="Вывод 2" xfId="1387"/>
    <cellStyle name="Вывод 2 2" xfId="1388"/>
    <cellStyle name="Вывод 3" xfId="1389"/>
    <cellStyle name="Вывод 3 2" xfId="1390"/>
    <cellStyle name="Вывод 4" xfId="1391"/>
    <cellStyle name="Вывод 4 2" xfId="1392"/>
    <cellStyle name="Вывод 5" xfId="1393"/>
    <cellStyle name="Вывод 5 2" xfId="1394"/>
    <cellStyle name="Вывод 6" xfId="1395"/>
    <cellStyle name="Вывод 6 2" xfId="1396"/>
    <cellStyle name="Вывод 7" xfId="1397"/>
    <cellStyle name="Вывод 7 2" xfId="1398"/>
    <cellStyle name="Вывод 8" xfId="1399"/>
    <cellStyle name="Вывод 9" xfId="1400"/>
    <cellStyle name="Вычисление 10" xfId="1401"/>
    <cellStyle name="Вычисление 2" xfId="1402"/>
    <cellStyle name="Вычисление 2 2" xfId="1403"/>
    <cellStyle name="Вычисление 3" xfId="1404"/>
    <cellStyle name="Вычисление 3 2" xfId="1405"/>
    <cellStyle name="Вычисление 4" xfId="1406"/>
    <cellStyle name="Вычисление 4 2" xfId="1407"/>
    <cellStyle name="Вычисление 5" xfId="1408"/>
    <cellStyle name="Вычисление 5 2" xfId="1409"/>
    <cellStyle name="Вычисление 6" xfId="1410"/>
    <cellStyle name="Вычисление 6 2" xfId="1411"/>
    <cellStyle name="Вычисление 7" xfId="1412"/>
    <cellStyle name="Вычисление 7 2" xfId="1413"/>
    <cellStyle name="Вычисление 8" xfId="1414"/>
    <cellStyle name="Вычисление 9" xfId="1415"/>
    <cellStyle name="Гиперссылка 2" xfId="1416"/>
    <cellStyle name="Денежный 10" xfId="1417"/>
    <cellStyle name="Денежный 10 10" xfId="1418"/>
    <cellStyle name="Денежный 10 10 2" xfId="1419"/>
    <cellStyle name="Денежный 10 10 2 2" xfId="1420"/>
    <cellStyle name="Денежный 10 10 3" xfId="1421"/>
    <cellStyle name="Денежный 10 11" xfId="1422"/>
    <cellStyle name="Денежный 10 2" xfId="1423"/>
    <cellStyle name="Денежный 10 2 2" xfId="1424"/>
    <cellStyle name="Денежный 10 2 2 2" xfId="1425"/>
    <cellStyle name="Денежный 10 2 2 2 10" xfId="1426"/>
    <cellStyle name="Денежный 10 2 2 2 10 2" xfId="1427"/>
    <cellStyle name="Денежный 10 2 2 2 11" xfId="1428"/>
    <cellStyle name="Денежный 10 2 2 2 11 2" xfId="1429"/>
    <cellStyle name="Денежный 10 2 2 2 12" xfId="1430"/>
    <cellStyle name="Денежный 10 2 2 2 12 2" xfId="1431"/>
    <cellStyle name="Денежный 10 2 2 2 13" xfId="1432"/>
    <cellStyle name="Денежный 10 2 2 2 13 2" xfId="1433"/>
    <cellStyle name="Денежный 10 2 2 2 14" xfId="1434"/>
    <cellStyle name="Денежный 10 2 2 2 2" xfId="1435"/>
    <cellStyle name="Денежный 10 2 2 2 2 10" xfId="1436"/>
    <cellStyle name="Денежный 10 2 2 2 2 10 2" xfId="1437"/>
    <cellStyle name="Денежный 10 2 2 2 2 11" xfId="1438"/>
    <cellStyle name="Денежный 10 2 2 2 2 11 2" xfId="1439"/>
    <cellStyle name="Денежный 10 2 2 2 2 12" xfId="1440"/>
    <cellStyle name="Денежный 10 2 2 2 2 12 2" xfId="1441"/>
    <cellStyle name="Денежный 10 2 2 2 2 13" xfId="1442"/>
    <cellStyle name="Денежный 10 2 2 2 2 2" xfId="1443"/>
    <cellStyle name="Денежный 10 2 2 2 2 2 10" xfId="1444"/>
    <cellStyle name="Денежный 10 2 2 2 2 2 10 2" xfId="1445"/>
    <cellStyle name="Денежный 10 2 2 2 2 2 11" xfId="1446"/>
    <cellStyle name="Денежный 10 2 2 2 2 2 2" xfId="1447"/>
    <cellStyle name="Денежный 10 2 2 2 2 2 2 2" xfId="1448"/>
    <cellStyle name="Денежный 10 2 2 2 2 2 2 2 2" xfId="1449"/>
    <cellStyle name="Денежный 10 2 2 2 2 2 2 2 2 2" xfId="1450"/>
    <cellStyle name="Денежный 10 2 2 2 2 2 2 2 3" xfId="1451"/>
    <cellStyle name="Денежный 10 2 2 2 2 2 2 2 3 2" xfId="1452"/>
    <cellStyle name="Денежный 10 2 2 2 2 2 2 2 4" xfId="1453"/>
    <cellStyle name="Денежный 10 2 2 2 2 2 2 2 4 2" xfId="1454"/>
    <cellStyle name="Денежный 10 2 2 2 2 2 2 2 5" xfId="1455"/>
    <cellStyle name="Денежный 10 2 2 2 2 2 2 2 5 2" xfId="1456"/>
    <cellStyle name="Денежный 10 2 2 2 2 2 2 2 6" xfId="1457"/>
    <cellStyle name="Денежный 10 2 2 2 2 2 2 2 6 2" xfId="1458"/>
    <cellStyle name="Денежный 10 2 2 2 2 2 2 2 7" xfId="1459"/>
    <cellStyle name="Денежный 10 2 2 2 2 2 2 2 7 2" xfId="1460"/>
    <cellStyle name="Денежный 10 2 2 2 2 2 2 2 8" xfId="1461"/>
    <cellStyle name="Денежный 10 2 2 2 2 2 2 2 8 2" xfId="1462"/>
    <cellStyle name="Денежный 10 2 2 2 2 2 2 2 9" xfId="1463"/>
    <cellStyle name="Денежный 10 2 2 2 2 2 2 3" xfId="1464"/>
    <cellStyle name="Денежный 10 2 2 2 2 2 2 3 2" xfId="1465"/>
    <cellStyle name="Денежный 10 2 2 2 2 2 2 4" xfId="1466"/>
    <cellStyle name="Денежный 10 2 2 2 2 2 2 4 2" xfId="1467"/>
    <cellStyle name="Денежный 10 2 2 2 2 2 2 5" xfId="1468"/>
    <cellStyle name="Денежный 10 2 2 2 2 2 2 5 2" xfId="1469"/>
    <cellStyle name="Денежный 10 2 2 2 2 2 2 6" xfId="1470"/>
    <cellStyle name="Денежный 10 2 2 2 2 2 2 6 2" xfId="1471"/>
    <cellStyle name="Денежный 10 2 2 2 2 2 2 7" xfId="1472"/>
    <cellStyle name="Денежный 10 2 2 2 2 2 2 7 2" xfId="1473"/>
    <cellStyle name="Денежный 10 2 2 2 2 2 2 8" xfId="1474"/>
    <cellStyle name="Денежный 10 2 2 2 2 2 2 8 2" xfId="1475"/>
    <cellStyle name="Денежный 10 2 2 2 2 2 2 9" xfId="1476"/>
    <cellStyle name="Денежный 10 2 2 2 2 2 3" xfId="1477"/>
    <cellStyle name="Денежный 10 2 2 2 2 2 3 2" xfId="1478"/>
    <cellStyle name="Денежный 10 2 2 2 2 2 4" xfId="1479"/>
    <cellStyle name="Денежный 10 2 2 2 2 2 4 2" xfId="1480"/>
    <cellStyle name="Денежный 10 2 2 2 2 2 5" xfId="1481"/>
    <cellStyle name="Денежный 10 2 2 2 2 2 5 2" xfId="1482"/>
    <cellStyle name="Денежный 10 2 2 2 2 2 6" xfId="1483"/>
    <cellStyle name="Денежный 10 2 2 2 2 2 6 2" xfId="1484"/>
    <cellStyle name="Денежный 10 2 2 2 2 2 7" xfId="1485"/>
    <cellStyle name="Денежный 10 2 2 2 2 2 7 2" xfId="1486"/>
    <cellStyle name="Денежный 10 2 2 2 2 2 8" xfId="1487"/>
    <cellStyle name="Денежный 10 2 2 2 2 2 8 2" xfId="1488"/>
    <cellStyle name="Денежный 10 2 2 2 2 2 9" xfId="1489"/>
    <cellStyle name="Денежный 10 2 2 2 2 2 9 2" xfId="1490"/>
    <cellStyle name="Денежный 10 2 2 2 2 3" xfId="1491"/>
    <cellStyle name="Денежный 10 2 2 2 2 3 2" xfId="1492"/>
    <cellStyle name="Денежный 10 2 2 2 2 4" xfId="1493"/>
    <cellStyle name="Денежный 10 2 2 2 2 4 2" xfId="1494"/>
    <cellStyle name="Денежный 10 2 2 2 2 5" xfId="1495"/>
    <cellStyle name="Денежный 10 2 2 2 2 5 2" xfId="1496"/>
    <cellStyle name="Денежный 10 2 2 2 2 5 2 2" xfId="1497"/>
    <cellStyle name="Денежный 10 2 2 2 2 5 2 2 2" xfId="1498"/>
    <cellStyle name="Денежный 10 2 2 2 2 5 2 3" xfId="1499"/>
    <cellStyle name="Денежный 10 2 2 2 2 5 2 3 2" xfId="1500"/>
    <cellStyle name="Денежный 10 2 2 2 2 5 2 4" xfId="1501"/>
    <cellStyle name="Денежный 10 2 2 2 2 5 2 4 2" xfId="1502"/>
    <cellStyle name="Денежный 10 2 2 2 2 5 2 5" xfId="1503"/>
    <cellStyle name="Денежный 10 2 2 2 2 5 2 5 2" xfId="1504"/>
    <cellStyle name="Денежный 10 2 2 2 2 5 2 6" xfId="1505"/>
    <cellStyle name="Денежный 10 2 2 2 2 5 2 6 2" xfId="1506"/>
    <cellStyle name="Денежный 10 2 2 2 2 5 2 7" xfId="1507"/>
    <cellStyle name="Денежный 10 2 2 2 2 5 2 7 2" xfId="1508"/>
    <cellStyle name="Денежный 10 2 2 2 2 5 2 8" xfId="1509"/>
    <cellStyle name="Денежный 10 2 2 2 2 5 2 8 2" xfId="1510"/>
    <cellStyle name="Денежный 10 2 2 2 2 5 2 9" xfId="1511"/>
    <cellStyle name="Денежный 10 2 2 2 2 5 3" xfId="1512"/>
    <cellStyle name="Денежный 10 2 2 2 2 5 3 2" xfId="1513"/>
    <cellStyle name="Денежный 10 2 2 2 2 5 4" xfId="1514"/>
    <cellStyle name="Денежный 10 2 2 2 2 5 4 2" xfId="1515"/>
    <cellStyle name="Денежный 10 2 2 2 2 5 5" xfId="1516"/>
    <cellStyle name="Денежный 10 2 2 2 2 5 5 2" xfId="1517"/>
    <cellStyle name="Денежный 10 2 2 2 2 5 6" xfId="1518"/>
    <cellStyle name="Денежный 10 2 2 2 2 5 6 2" xfId="1519"/>
    <cellStyle name="Денежный 10 2 2 2 2 5 7" xfId="1520"/>
    <cellStyle name="Денежный 10 2 2 2 2 5 7 2" xfId="1521"/>
    <cellStyle name="Денежный 10 2 2 2 2 5 8" xfId="1522"/>
    <cellStyle name="Денежный 10 2 2 2 2 5 8 2" xfId="1523"/>
    <cellStyle name="Денежный 10 2 2 2 2 5 9" xfId="1524"/>
    <cellStyle name="Денежный 10 2 2 2 2 6" xfId="1525"/>
    <cellStyle name="Денежный 10 2 2 2 2 6 2" xfId="1526"/>
    <cellStyle name="Денежный 10 2 2 2 2 7" xfId="1527"/>
    <cellStyle name="Денежный 10 2 2 2 2 7 2" xfId="1528"/>
    <cellStyle name="Денежный 10 2 2 2 2 8" xfId="1529"/>
    <cellStyle name="Денежный 10 2 2 2 2 8 2" xfId="1530"/>
    <cellStyle name="Денежный 10 2 2 2 2 9" xfId="1531"/>
    <cellStyle name="Денежный 10 2 2 2 2 9 2" xfId="1532"/>
    <cellStyle name="Денежный 10 2 2 2 3" xfId="1533"/>
    <cellStyle name="Денежный 10 2 2 2 3 10" xfId="1534"/>
    <cellStyle name="Денежный 10 2 2 2 3 10 2" xfId="1535"/>
    <cellStyle name="Денежный 10 2 2 2 3 11" xfId="1536"/>
    <cellStyle name="Денежный 10 2 2 2 3 2" xfId="1537"/>
    <cellStyle name="Денежный 10 2 2 2 3 2 2" xfId="1538"/>
    <cellStyle name="Денежный 10 2 2 2 3 2 2 2" xfId="1539"/>
    <cellStyle name="Денежный 10 2 2 2 3 2 2 2 2" xfId="1540"/>
    <cellStyle name="Денежный 10 2 2 2 3 2 2 3" xfId="1541"/>
    <cellStyle name="Денежный 10 2 2 2 3 2 2 3 2" xfId="1542"/>
    <cellStyle name="Денежный 10 2 2 2 3 2 2 4" xfId="1543"/>
    <cellStyle name="Денежный 10 2 2 2 3 2 2 4 2" xfId="1544"/>
    <cellStyle name="Денежный 10 2 2 2 3 2 2 5" xfId="1545"/>
    <cellStyle name="Денежный 10 2 2 2 3 2 2 5 2" xfId="1546"/>
    <cellStyle name="Денежный 10 2 2 2 3 2 2 6" xfId="1547"/>
    <cellStyle name="Денежный 10 2 2 2 3 2 2 6 2" xfId="1548"/>
    <cellStyle name="Денежный 10 2 2 2 3 2 2 7" xfId="1549"/>
    <cellStyle name="Денежный 10 2 2 2 3 2 2 7 2" xfId="1550"/>
    <cellStyle name="Денежный 10 2 2 2 3 2 2 8" xfId="1551"/>
    <cellStyle name="Денежный 10 2 2 2 3 2 2 8 2" xfId="1552"/>
    <cellStyle name="Денежный 10 2 2 2 3 2 2 9" xfId="1553"/>
    <cellStyle name="Денежный 10 2 2 2 3 2 3" xfId="1554"/>
    <cellStyle name="Денежный 10 2 2 2 3 2 3 2" xfId="1555"/>
    <cellStyle name="Денежный 10 2 2 2 3 2 4" xfId="1556"/>
    <cellStyle name="Денежный 10 2 2 2 3 2 4 2" xfId="1557"/>
    <cellStyle name="Денежный 10 2 2 2 3 2 5" xfId="1558"/>
    <cellStyle name="Денежный 10 2 2 2 3 2 5 2" xfId="1559"/>
    <cellStyle name="Денежный 10 2 2 2 3 2 6" xfId="1560"/>
    <cellStyle name="Денежный 10 2 2 2 3 2 6 2" xfId="1561"/>
    <cellStyle name="Денежный 10 2 2 2 3 2 7" xfId="1562"/>
    <cellStyle name="Денежный 10 2 2 2 3 2 7 2" xfId="1563"/>
    <cellStyle name="Денежный 10 2 2 2 3 2 8" xfId="1564"/>
    <cellStyle name="Денежный 10 2 2 2 3 2 8 2" xfId="1565"/>
    <cellStyle name="Денежный 10 2 2 2 3 2 9" xfId="1566"/>
    <cellStyle name="Денежный 10 2 2 2 3 3" xfId="1567"/>
    <cellStyle name="Денежный 10 2 2 2 3 3 2" xfId="1568"/>
    <cellStyle name="Денежный 10 2 2 2 3 4" xfId="1569"/>
    <cellStyle name="Денежный 10 2 2 2 3 4 2" xfId="1570"/>
    <cellStyle name="Денежный 10 2 2 2 3 5" xfId="1571"/>
    <cellStyle name="Денежный 10 2 2 2 3 5 2" xfId="1572"/>
    <cellStyle name="Денежный 10 2 2 2 3 6" xfId="1573"/>
    <cellStyle name="Денежный 10 2 2 2 3 6 2" xfId="1574"/>
    <cellStyle name="Денежный 10 2 2 2 3 7" xfId="1575"/>
    <cellStyle name="Денежный 10 2 2 2 3 7 2" xfId="1576"/>
    <cellStyle name="Денежный 10 2 2 2 3 8" xfId="1577"/>
    <cellStyle name="Денежный 10 2 2 2 3 8 2" xfId="1578"/>
    <cellStyle name="Денежный 10 2 2 2 3 9" xfId="1579"/>
    <cellStyle name="Денежный 10 2 2 2 3 9 2" xfId="1580"/>
    <cellStyle name="Денежный 10 2 2 2 4" xfId="1581"/>
    <cellStyle name="Денежный 10 2 2 2 4 2" xfId="1582"/>
    <cellStyle name="Денежный 10 2 2 2 5" xfId="1583"/>
    <cellStyle name="Денежный 10 2 2 2 5 2" xfId="1584"/>
    <cellStyle name="Денежный 10 2 2 2 5 2 2" xfId="1585"/>
    <cellStyle name="Денежный 10 2 2 2 5 2 2 2" xfId="1586"/>
    <cellStyle name="Денежный 10 2 2 2 5 2 3" xfId="1587"/>
    <cellStyle name="Денежный 10 2 2 2 5 2 3 2" xfId="1588"/>
    <cellStyle name="Денежный 10 2 2 2 5 2 4" xfId="1589"/>
    <cellStyle name="Денежный 10 2 2 2 5 2 4 2" xfId="1590"/>
    <cellStyle name="Денежный 10 2 2 2 5 2 5" xfId="1591"/>
    <cellStyle name="Денежный 10 2 2 2 5 2 5 2" xfId="1592"/>
    <cellStyle name="Денежный 10 2 2 2 5 2 6" xfId="1593"/>
    <cellStyle name="Денежный 10 2 2 2 5 2 6 2" xfId="1594"/>
    <cellStyle name="Денежный 10 2 2 2 5 2 7" xfId="1595"/>
    <cellStyle name="Денежный 10 2 2 2 5 2 7 2" xfId="1596"/>
    <cellStyle name="Денежный 10 2 2 2 5 2 8" xfId="1597"/>
    <cellStyle name="Денежный 10 2 2 2 5 2 8 2" xfId="1598"/>
    <cellStyle name="Денежный 10 2 2 2 5 2 9" xfId="1599"/>
    <cellStyle name="Денежный 10 2 2 2 5 3" xfId="1600"/>
    <cellStyle name="Денежный 10 2 2 2 5 3 2" xfId="1601"/>
    <cellStyle name="Денежный 10 2 2 2 5 4" xfId="1602"/>
    <cellStyle name="Денежный 10 2 2 2 5 4 2" xfId="1603"/>
    <cellStyle name="Денежный 10 2 2 2 5 5" xfId="1604"/>
    <cellStyle name="Денежный 10 2 2 2 5 5 2" xfId="1605"/>
    <cellStyle name="Денежный 10 2 2 2 5 6" xfId="1606"/>
    <cellStyle name="Денежный 10 2 2 2 5 6 2" xfId="1607"/>
    <cellStyle name="Денежный 10 2 2 2 5 7" xfId="1608"/>
    <cellStyle name="Денежный 10 2 2 2 5 7 2" xfId="1609"/>
    <cellStyle name="Денежный 10 2 2 2 5 8" xfId="1610"/>
    <cellStyle name="Денежный 10 2 2 2 5 8 2" xfId="1611"/>
    <cellStyle name="Денежный 10 2 2 2 5 9" xfId="1612"/>
    <cellStyle name="Денежный 10 2 2 2 6" xfId="1613"/>
    <cellStyle name="Денежный 10 2 2 2 6 2" xfId="1614"/>
    <cellStyle name="Денежный 10 2 2 2 7" xfId="1615"/>
    <cellStyle name="Денежный 10 2 2 2 7 2" xfId="1616"/>
    <cellStyle name="Денежный 10 2 2 2 8" xfId="1617"/>
    <cellStyle name="Денежный 10 2 2 2 8 2" xfId="1618"/>
    <cellStyle name="Денежный 10 2 2 2 9" xfId="1619"/>
    <cellStyle name="Денежный 10 2 2 2 9 2" xfId="1620"/>
    <cellStyle name="Денежный 10 2 2 3" xfId="1621"/>
    <cellStyle name="Денежный 10 2 2 3 2" xfId="1622"/>
    <cellStyle name="Денежный 10 2 2 4" xfId="1623"/>
    <cellStyle name="Денежный 10 2 2 5" xfId="1624"/>
    <cellStyle name="Денежный 10 2 2 5 2" xfId="1625"/>
    <cellStyle name="Денежный 10 2 2 6" xfId="1626"/>
    <cellStyle name="Денежный 10 2 3" xfId="1627"/>
    <cellStyle name="Денежный 10 2 3 10" xfId="1628"/>
    <cellStyle name="Денежный 10 2 3 2" xfId="1629"/>
    <cellStyle name="Денежный 10 2 3 2 2" xfId="1630"/>
    <cellStyle name="Денежный 10 2 3 2 2 2" xfId="1631"/>
    <cellStyle name="Денежный 10 2 3 2 2 2 2" xfId="1632"/>
    <cellStyle name="Денежный 10 2 3 2 2 2 2 2" xfId="1633"/>
    <cellStyle name="Денежный 10 2 3 2 2 2 3" xfId="1634"/>
    <cellStyle name="Денежный 10 2 3 2 2 2 3 2" xfId="1635"/>
    <cellStyle name="Денежный 10 2 3 2 2 2 4" xfId="1636"/>
    <cellStyle name="Денежный 10 2 3 2 2 2 4 2" xfId="1637"/>
    <cellStyle name="Денежный 10 2 3 2 2 2 5" xfId="1638"/>
    <cellStyle name="Денежный 10 2 3 2 2 2 5 2" xfId="1639"/>
    <cellStyle name="Денежный 10 2 3 2 2 2 6" xfId="1640"/>
    <cellStyle name="Денежный 10 2 3 2 2 3" xfId="1641"/>
    <cellStyle name="Денежный 10 2 3 2 2 3 2" xfId="1642"/>
    <cellStyle name="Денежный 10 2 3 2 2 4" xfId="1643"/>
    <cellStyle name="Денежный 10 2 3 2 2 4 2" xfId="1644"/>
    <cellStyle name="Денежный 10 2 3 2 2 5" xfId="1645"/>
    <cellStyle name="Денежный 10 2 3 2 2 5 2" xfId="1646"/>
    <cellStyle name="Денежный 10 2 3 2 2 6" xfId="1647"/>
    <cellStyle name="Денежный 10 2 3 2 2 6 2" xfId="1648"/>
    <cellStyle name="Денежный 10 2 3 2 2 7" xfId="1649"/>
    <cellStyle name="Денежный 10 2 3 2 2 7 2" xfId="1650"/>
    <cellStyle name="Денежный 10 2 3 2 2 8" xfId="1651"/>
    <cellStyle name="Денежный 10 2 3 2 3" xfId="1652"/>
    <cellStyle name="Денежный 10 2 3 2 3 2" xfId="1653"/>
    <cellStyle name="Денежный 10 2 3 2 4" xfId="1654"/>
    <cellStyle name="Денежный 10 2 3 2 4 2" xfId="1655"/>
    <cellStyle name="Денежный 10 2 3 2 5" xfId="1656"/>
    <cellStyle name="Денежный 10 2 3 2 5 2" xfId="1657"/>
    <cellStyle name="Денежный 10 2 3 2 6" xfId="1658"/>
    <cellStyle name="Денежный 10 2 3 2 6 2" xfId="1659"/>
    <cellStyle name="Денежный 10 2 3 2 7" xfId="1660"/>
    <cellStyle name="Денежный 10 2 3 2 7 2" xfId="1661"/>
    <cellStyle name="Денежный 10 2 3 2 8" xfId="1662"/>
    <cellStyle name="Денежный 10 2 3 2 8 2" xfId="1663"/>
    <cellStyle name="Денежный 10 2 3 2 9" xfId="1664"/>
    <cellStyle name="Денежный 10 2 3 3" xfId="1665"/>
    <cellStyle name="Денежный 10 2 3 3 2" xfId="1666"/>
    <cellStyle name="Денежный 10 2 3 3 2 2" xfId="1667"/>
    <cellStyle name="Денежный 10 2 3 3 2 2 10" xfId="1668"/>
    <cellStyle name="Денежный 10 2 3 3 2 2 10 2" xfId="1669"/>
    <cellStyle name="Денежный 10 2 3 3 2 2 11" xfId="1670"/>
    <cellStyle name="Денежный 10 2 3 3 2 2 11 2" xfId="1671"/>
    <cellStyle name="Денежный 10 2 3 3 2 2 12" xfId="1672"/>
    <cellStyle name="Денежный 10 2 3 3 2 2 12 2" xfId="1673"/>
    <cellStyle name="Денежный 10 2 3 3 2 2 13" xfId="1674"/>
    <cellStyle name="Денежный 10 2 3 3 2 2 13 2" xfId="1675"/>
    <cellStyle name="Денежный 10 2 3 3 2 2 14" xfId="1676"/>
    <cellStyle name="Денежный 10 2 3 3 2 2 14 2" xfId="1677"/>
    <cellStyle name="Денежный 10 2 3 3 2 2 15" xfId="1678"/>
    <cellStyle name="Денежный 10 2 3 3 2 2 16" xfId="1679"/>
    <cellStyle name="Денежный 10 2 3 3 2 2 2" xfId="1680"/>
    <cellStyle name="Денежный 10 2 3 3 2 2 2 2" xfId="1681"/>
    <cellStyle name="Денежный 10 2 3 3 2 2 3" xfId="1682"/>
    <cellStyle name="Денежный 10 2 3 3 2 2 3 10" xfId="1683"/>
    <cellStyle name="Денежный 10 2 3 3 2 2 3 10 2" xfId="1684"/>
    <cellStyle name="Денежный 10 2 3 3 2 2 3 11" xfId="1685"/>
    <cellStyle name="Денежный 10 2 3 3 2 2 3 2" xfId="1686"/>
    <cellStyle name="Денежный 10 2 3 3 2 2 3 2 2" xfId="1687"/>
    <cellStyle name="Денежный 10 2 3 3 2 2 3 2 2 2" xfId="1688"/>
    <cellStyle name="Денежный 10 2 3 3 2 2 3 2 2 2 2" xfId="1689"/>
    <cellStyle name="Денежный 10 2 3 3 2 2 3 2 2 3" xfId="1690"/>
    <cellStyle name="Денежный 10 2 3 3 2 2 3 2 2 3 2" xfId="1691"/>
    <cellStyle name="Денежный 10 2 3 3 2 2 3 2 2 4" xfId="1692"/>
    <cellStyle name="Денежный 10 2 3 3 2 2 3 2 2 4 2" xfId="1693"/>
    <cellStyle name="Денежный 10 2 3 3 2 2 3 2 2 5" xfId="1694"/>
    <cellStyle name="Денежный 10 2 3 3 2 2 3 2 2 5 2" xfId="1695"/>
    <cellStyle name="Денежный 10 2 3 3 2 2 3 2 2 6" xfId="1696"/>
    <cellStyle name="Денежный 10 2 3 3 2 2 3 2 2 6 2" xfId="1697"/>
    <cellStyle name="Денежный 10 2 3 3 2 2 3 2 2 7" xfId="1698"/>
    <cellStyle name="Денежный 10 2 3 3 2 2 3 2 2 7 2" xfId="1699"/>
    <cellStyle name="Денежный 10 2 3 3 2 2 3 2 2 8" xfId="1700"/>
    <cellStyle name="Денежный 10 2 3 3 2 2 3 2 2 8 2" xfId="1701"/>
    <cellStyle name="Денежный 10 2 3 3 2 2 3 2 2 9" xfId="1702"/>
    <cellStyle name="Денежный 10 2 3 3 2 2 3 2 3" xfId="1703"/>
    <cellStyle name="Денежный 10 2 3 3 2 2 3 2 3 2" xfId="1704"/>
    <cellStyle name="Денежный 10 2 3 3 2 2 3 2 4" xfId="1705"/>
    <cellStyle name="Денежный 10 2 3 3 2 2 3 2 4 2" xfId="1706"/>
    <cellStyle name="Денежный 10 2 3 3 2 2 3 2 5" xfId="1707"/>
    <cellStyle name="Денежный 10 2 3 3 2 2 3 2 5 2" xfId="1708"/>
    <cellStyle name="Денежный 10 2 3 3 2 2 3 2 6" xfId="1709"/>
    <cellStyle name="Денежный 10 2 3 3 2 2 3 2 6 2" xfId="1710"/>
    <cellStyle name="Денежный 10 2 3 3 2 2 3 2 7" xfId="1711"/>
    <cellStyle name="Денежный 10 2 3 3 2 2 3 2 7 2" xfId="1712"/>
    <cellStyle name="Денежный 10 2 3 3 2 2 3 2 8" xfId="1713"/>
    <cellStyle name="Денежный 10 2 3 3 2 2 3 2 8 2" xfId="1714"/>
    <cellStyle name="Денежный 10 2 3 3 2 2 3 2 9" xfId="1715"/>
    <cellStyle name="Денежный 10 2 3 3 2 2 3 3" xfId="1716"/>
    <cellStyle name="Денежный 10 2 3 3 2 2 3 3 2" xfId="1717"/>
    <cellStyle name="Денежный 10 2 3 3 2 2 3 4" xfId="1718"/>
    <cellStyle name="Денежный 10 2 3 3 2 2 3 4 2" xfId="1719"/>
    <cellStyle name="Денежный 10 2 3 3 2 2 3 5" xfId="1720"/>
    <cellStyle name="Денежный 10 2 3 3 2 2 3 5 2" xfId="1721"/>
    <cellStyle name="Денежный 10 2 3 3 2 2 3 6" xfId="1722"/>
    <cellStyle name="Денежный 10 2 3 3 2 2 3 6 2" xfId="1723"/>
    <cellStyle name="Денежный 10 2 3 3 2 2 3 7" xfId="1724"/>
    <cellStyle name="Денежный 10 2 3 3 2 2 3 7 2" xfId="1725"/>
    <cellStyle name="Денежный 10 2 3 3 2 2 3 8" xfId="1726"/>
    <cellStyle name="Денежный 10 2 3 3 2 2 3 8 2" xfId="1727"/>
    <cellStyle name="Денежный 10 2 3 3 2 2 3 9" xfId="1728"/>
    <cellStyle name="Денежный 10 2 3 3 2 2 3 9 2" xfId="1729"/>
    <cellStyle name="Денежный 10 2 3 3 2 2 4" xfId="1730"/>
    <cellStyle name="Денежный 10 2 3 3 2 2 4 2" xfId="1731"/>
    <cellStyle name="Денежный 10 2 3 3 2 2 5" xfId="1732"/>
    <cellStyle name="Денежный 10 2 3 3 2 2 5 2" xfId="1733"/>
    <cellStyle name="Денежный 10 2 3 3 2 2 6" xfId="1734"/>
    <cellStyle name="Денежный 10 2 3 3 2 2 6 2" xfId="1735"/>
    <cellStyle name="Денежный 10 2 3 3 2 2 6 2 2" xfId="1736"/>
    <cellStyle name="Денежный 10 2 3 3 2 2 6 2 2 2" xfId="1737"/>
    <cellStyle name="Денежный 10 2 3 3 2 2 6 2 3" xfId="1738"/>
    <cellStyle name="Денежный 10 2 3 3 2 2 6 2 3 2" xfId="1739"/>
    <cellStyle name="Денежный 10 2 3 3 2 2 6 2 4" xfId="1740"/>
    <cellStyle name="Денежный 10 2 3 3 2 2 6 2 4 2" xfId="1741"/>
    <cellStyle name="Денежный 10 2 3 3 2 2 6 2 5" xfId="1742"/>
    <cellStyle name="Денежный 10 2 3 3 2 2 6 2 5 2" xfId="1743"/>
    <cellStyle name="Денежный 10 2 3 3 2 2 6 2 6" xfId="1744"/>
    <cellStyle name="Денежный 10 2 3 3 2 2 6 2 6 2" xfId="1745"/>
    <cellStyle name="Денежный 10 2 3 3 2 2 6 2 7" xfId="1746"/>
    <cellStyle name="Денежный 10 2 3 3 2 2 6 2 7 2" xfId="1747"/>
    <cellStyle name="Денежный 10 2 3 3 2 2 6 2 8" xfId="1748"/>
    <cellStyle name="Денежный 10 2 3 3 2 2 6 2 8 2" xfId="1749"/>
    <cellStyle name="Денежный 10 2 3 3 2 2 6 2 9" xfId="1750"/>
    <cellStyle name="Денежный 10 2 3 3 2 2 6 3" xfId="1751"/>
    <cellStyle name="Денежный 10 2 3 3 2 2 6 3 2" xfId="1752"/>
    <cellStyle name="Денежный 10 2 3 3 2 2 6 4" xfId="1753"/>
    <cellStyle name="Денежный 10 2 3 3 2 2 6 4 2" xfId="1754"/>
    <cellStyle name="Денежный 10 2 3 3 2 2 6 5" xfId="1755"/>
    <cellStyle name="Денежный 10 2 3 3 2 2 6 5 2" xfId="1756"/>
    <cellStyle name="Денежный 10 2 3 3 2 2 6 6" xfId="1757"/>
    <cellStyle name="Денежный 10 2 3 3 2 2 6 6 2" xfId="1758"/>
    <cellStyle name="Денежный 10 2 3 3 2 2 6 7" xfId="1759"/>
    <cellStyle name="Денежный 10 2 3 3 2 2 6 7 2" xfId="1760"/>
    <cellStyle name="Денежный 10 2 3 3 2 2 6 8" xfId="1761"/>
    <cellStyle name="Денежный 10 2 3 3 2 2 6 8 2" xfId="1762"/>
    <cellStyle name="Денежный 10 2 3 3 2 2 6 9" xfId="1763"/>
    <cellStyle name="Денежный 10 2 3 3 2 2 7" xfId="1764"/>
    <cellStyle name="Денежный 10 2 3 3 2 2 7 2" xfId="1765"/>
    <cellStyle name="Денежный 10 2 3 3 2 2 8" xfId="1766"/>
    <cellStyle name="Денежный 10 2 3 3 2 2 8 2" xfId="1767"/>
    <cellStyle name="Денежный 10 2 3 3 2 2 9" xfId="1768"/>
    <cellStyle name="Денежный 10 2 3 3 2 2 9 2" xfId="1769"/>
    <cellStyle name="Денежный 10 2 3 3 2 3" xfId="1770"/>
    <cellStyle name="Денежный 10 2 3 3 2 3 2" xfId="1771"/>
    <cellStyle name="Денежный 10 2 3 3 2 4" xfId="1772"/>
    <cellStyle name="Денежный 10 2 3 3 2 4 2" xfId="1773"/>
    <cellStyle name="Денежный 10 2 3 3 2 5" xfId="1774"/>
    <cellStyle name="Денежный 10 2 3 3 2 5 2" xfId="1775"/>
    <cellStyle name="Денежный 10 2 3 3 2 6" xfId="1776"/>
    <cellStyle name="Денежный 10 2 3 3 2 6 2" xfId="1777"/>
    <cellStyle name="Денежный 10 2 3 3 2 7" xfId="1778"/>
    <cellStyle name="Денежный 10 2 3 3 2 7 2" xfId="1779"/>
    <cellStyle name="Денежный 10 2 3 3 2 8" xfId="1780"/>
    <cellStyle name="Денежный 10 2 3 3 3" xfId="1781"/>
    <cellStyle name="Денежный 10 2 3 3 3 2" xfId="1782"/>
    <cellStyle name="Денежный 10 2 3 3 4" xfId="1783"/>
    <cellStyle name="Денежный 10 2 3 3 4 2" xfId="1784"/>
    <cellStyle name="Денежный 10 2 3 3 5" xfId="1785"/>
    <cellStyle name="Денежный 10 2 3 3 5 2" xfId="1786"/>
    <cellStyle name="Денежный 10 2 3 3 6" xfId="1787"/>
    <cellStyle name="Денежный 10 2 3 3 6 2" xfId="1788"/>
    <cellStyle name="Денежный 10 2 3 3 7" xfId="1789"/>
    <cellStyle name="Денежный 10 2 3 3 7 2" xfId="1790"/>
    <cellStyle name="Денежный 10 2 3 3 8" xfId="1791"/>
    <cellStyle name="Денежный 10 2 3 3 8 2" xfId="1792"/>
    <cellStyle name="Денежный 10 2 3 3 9" xfId="1793"/>
    <cellStyle name="Денежный 10 2 3 4" xfId="1794"/>
    <cellStyle name="Денежный 10 2 3 4 2" xfId="1795"/>
    <cellStyle name="Денежный 10 2 3 5" xfId="1796"/>
    <cellStyle name="Денежный 10 2 3 5 2" xfId="1797"/>
    <cellStyle name="Денежный 10 2 3 5 2 2" xfId="1798"/>
    <cellStyle name="Денежный 10 2 3 5 3" xfId="1799"/>
    <cellStyle name="Денежный 10 2 3 6" xfId="1800"/>
    <cellStyle name="Денежный 10 2 3 6 2" xfId="1801"/>
    <cellStyle name="Денежный 10 2 3 7" xfId="1802"/>
    <cellStyle name="Денежный 10 2 3 7 2" xfId="1803"/>
    <cellStyle name="Денежный 10 2 3 8" xfId="1804"/>
    <cellStyle name="Денежный 10 2 3 8 2" xfId="1805"/>
    <cellStyle name="Денежный 10 2 3 9" xfId="1806"/>
    <cellStyle name="Денежный 10 2 3 9 2" xfId="1807"/>
    <cellStyle name="Денежный 10 2 4" xfId="1808"/>
    <cellStyle name="Денежный 10 2 4 2" xfId="1809"/>
    <cellStyle name="Денежный 10 2 4 2 2" xfId="1810"/>
    <cellStyle name="Денежный 10 2 4 2 2 2" xfId="1811"/>
    <cellStyle name="Денежный 10 2 4 2 2 2 2" xfId="1812"/>
    <cellStyle name="Денежный 10 2 4 2 2 3" xfId="1813"/>
    <cellStyle name="Денежный 10 2 4 2 2 3 2" xfId="1814"/>
    <cellStyle name="Денежный 10 2 4 2 2 4" xfId="1815"/>
    <cellStyle name="Денежный 10 2 4 2 2 4 2" xfId="1816"/>
    <cellStyle name="Денежный 10 2 4 2 2 5" xfId="1817"/>
    <cellStyle name="Денежный 10 2 4 2 3" xfId="1818"/>
    <cellStyle name="Денежный 10 2 4 2 3 2" xfId="1819"/>
    <cellStyle name="Денежный 10 2 4 2 4" xfId="1820"/>
    <cellStyle name="Денежный 10 2 4 2 4 2" xfId="1821"/>
    <cellStyle name="Денежный 10 2 4 2 5" xfId="1822"/>
    <cellStyle name="Денежный 10 2 4 2 5 2" xfId="1823"/>
    <cellStyle name="Денежный 10 2 4 2 6" xfId="1824"/>
    <cellStyle name="Денежный 10 2 4 2 6 2" xfId="1825"/>
    <cellStyle name="Денежный 10 2 4 2 7" xfId="1826"/>
    <cellStyle name="Денежный 10 2 4 2 7 2" xfId="1827"/>
    <cellStyle name="Денежный 10 2 4 2 8" xfId="1828"/>
    <cellStyle name="Денежный 10 2 4 3" xfId="1829"/>
    <cellStyle name="Денежный 10 2 4 3 2" xfId="1830"/>
    <cellStyle name="Денежный 10 2 4 3 2 2" xfId="1831"/>
    <cellStyle name="Денежный 10 2 4 3 2 2 2" xfId="1832"/>
    <cellStyle name="Денежный 10 2 4 3 2 3" xfId="1833"/>
    <cellStyle name="Денежный 10 2 4 3 2 3 2" xfId="1834"/>
    <cellStyle name="Денежный 10 2 4 3 2 4" xfId="1835"/>
    <cellStyle name="Денежный 10 2 4 3 2 4 2" xfId="1836"/>
    <cellStyle name="Денежный 10 2 4 3 2 5" xfId="1837"/>
    <cellStyle name="Денежный 10 2 4 3 3" xfId="1838"/>
    <cellStyle name="Денежный 10 2 4 3 3 2" xfId="1839"/>
    <cellStyle name="Денежный 10 2 4 3 4" xfId="1840"/>
    <cellStyle name="Денежный 10 2 4 3 4 2" xfId="1841"/>
    <cellStyle name="Денежный 10 2 4 3 5" xfId="1842"/>
    <cellStyle name="Денежный 10 2 4 3 5 2" xfId="1843"/>
    <cellStyle name="Денежный 10 2 4 3 6" xfId="1844"/>
    <cellStyle name="Денежный 10 2 4 3 6 2" xfId="1845"/>
    <cellStyle name="Денежный 10 2 4 3 7" xfId="1846"/>
    <cellStyle name="Денежный 10 2 4 3 7 2" xfId="1847"/>
    <cellStyle name="Денежный 10 2 4 3 8" xfId="1848"/>
    <cellStyle name="Денежный 10 2 4 4" xfId="1849"/>
    <cellStyle name="Денежный 10 2 4 4 2" xfId="1850"/>
    <cellStyle name="Денежный 10 2 4 4 2 2" xfId="1851"/>
    <cellStyle name="Денежный 10 2 4 4 2 2 2" xfId="1852"/>
    <cellStyle name="Денежный 10 2 4 4 2 3" xfId="1853"/>
    <cellStyle name="Денежный 10 2 4 4 2 3 2" xfId="1854"/>
    <cellStyle name="Денежный 10 2 4 4 2 4" xfId="1855"/>
    <cellStyle name="Денежный 10 2 4 4 2 4 2" xfId="1856"/>
    <cellStyle name="Денежный 10 2 4 4 2 5" xfId="1857"/>
    <cellStyle name="Денежный 10 2 4 4 3" xfId="1858"/>
    <cellStyle name="Денежный 10 2 4 4 3 2" xfId="1859"/>
    <cellStyle name="Денежный 10 2 4 4 4" xfId="1860"/>
    <cellStyle name="Денежный 10 2 4 4 4 2" xfId="1861"/>
    <cellStyle name="Денежный 10 2 4 4 5" xfId="1862"/>
    <cellStyle name="Денежный 10 2 4 4 5 2" xfId="1863"/>
    <cellStyle name="Денежный 10 2 4 4 6" xfId="1864"/>
    <cellStyle name="Денежный 10 2 4 4 6 2" xfId="1865"/>
    <cellStyle name="Денежный 10 2 4 4 7" xfId="1866"/>
    <cellStyle name="Денежный 10 2 4 4 7 2" xfId="1867"/>
    <cellStyle name="Денежный 10 2 4 4 8" xfId="1868"/>
    <cellStyle name="Денежный 10 2 4 5" xfId="1869"/>
    <cellStyle name="Денежный 10 2 4 5 2" xfId="1870"/>
    <cellStyle name="Денежный 10 2 4 5 2 2" xfId="1871"/>
    <cellStyle name="Денежный 10 2 4 5 3" xfId="1872"/>
    <cellStyle name="Денежный 10 2 4 5 3 2" xfId="1873"/>
    <cellStyle name="Денежный 10 2 4 5 4" xfId="1874"/>
    <cellStyle name="Денежный 10 2 4 6" xfId="1875"/>
    <cellStyle name="Денежный 10 2 5" xfId="1876"/>
    <cellStyle name="Денежный 10 2 5 2" xfId="1877"/>
    <cellStyle name="Денежный 10 2 5 2 2" xfId="1878"/>
    <cellStyle name="Денежный 10 2 5 2 3" xfId="1879"/>
    <cellStyle name="Денежный 10 2 5 2 4" xfId="1880"/>
    <cellStyle name="Денежный 10 2 5 3" xfId="1881"/>
    <cellStyle name="Денежный 10 2 5 3 2" xfId="1882"/>
    <cellStyle name="Денежный 10 2 5 4" xfId="1883"/>
    <cellStyle name="Денежный 10 2 5 4 2" xfId="1884"/>
    <cellStyle name="Денежный 10 2 5 5" xfId="1885"/>
    <cellStyle name="Денежный 10 2 5 5 2" xfId="1886"/>
    <cellStyle name="Денежный 10 2 5 6" xfId="1887"/>
    <cellStyle name="Денежный 10 2 5 6 2" xfId="1888"/>
    <cellStyle name="Денежный 10 2 5 7" xfId="1889"/>
    <cellStyle name="Денежный 10 2 5 7 2" xfId="1890"/>
    <cellStyle name="Денежный 10 2 5 8" xfId="1891"/>
    <cellStyle name="Денежный 10 2 5 9" xfId="1892"/>
    <cellStyle name="Денежный 10 2 6" xfId="1893"/>
    <cellStyle name="Денежный 10 2 6 2" xfId="1894"/>
    <cellStyle name="Денежный 10 2 6 2 2" xfId="1895"/>
    <cellStyle name="Денежный 10 2 6 2 2 2" xfId="1896"/>
    <cellStyle name="Денежный 10 2 6 2 3" xfId="1897"/>
    <cellStyle name="Денежный 10 2 6 2 3 2" xfId="1898"/>
    <cellStyle name="Денежный 10 2 6 2 4" xfId="1899"/>
    <cellStyle name="Денежный 10 2 6 2 4 2" xfId="1900"/>
    <cellStyle name="Денежный 10 2 6 2 5" xfId="1901"/>
    <cellStyle name="Денежный 10 2 6 3" xfId="1902"/>
    <cellStyle name="Денежный 10 2 6 3 2" xfId="1903"/>
    <cellStyle name="Денежный 10 2 6 4" xfId="1904"/>
    <cellStyle name="Денежный 10 2 6 4 2" xfId="1905"/>
    <cellStyle name="Денежный 10 2 6 5" xfId="1906"/>
    <cellStyle name="Денежный 10 2 6 5 2" xfId="1907"/>
    <cellStyle name="Денежный 10 2 6 6" xfId="1908"/>
    <cellStyle name="Денежный 10 2 6 6 2" xfId="1909"/>
    <cellStyle name="Денежный 10 2 6 7" xfId="1910"/>
    <cellStyle name="Денежный 10 2 6 7 2" xfId="1911"/>
    <cellStyle name="Денежный 10 2 6 8" xfId="1912"/>
    <cellStyle name="Денежный 10 2 7" xfId="1913"/>
    <cellStyle name="Денежный 10 2 7 2" xfId="1914"/>
    <cellStyle name="Денежный 10 2 7 2 2" xfId="1915"/>
    <cellStyle name="Денежный 10 2 7 3" xfId="1916"/>
    <cellStyle name="Денежный 10 2 7 3 2" xfId="1917"/>
    <cellStyle name="Денежный 10 2 7 4" xfId="1918"/>
    <cellStyle name="Денежный 10 2 7 4 2" xfId="1919"/>
    <cellStyle name="Денежный 10 2 7 5" xfId="1920"/>
    <cellStyle name="Денежный 10 2 7 5 2" xfId="1921"/>
    <cellStyle name="Денежный 10 2 7 6" xfId="1922"/>
    <cellStyle name="Денежный 10 2 7 6 2" xfId="1923"/>
    <cellStyle name="Денежный 10 2 7 7" xfId="1924"/>
    <cellStyle name="Денежный 10 2 7 7 2" xfId="1925"/>
    <cellStyle name="Денежный 10 2 7 8" xfId="1926"/>
    <cellStyle name="Денежный 10 2 8" xfId="1927"/>
    <cellStyle name="Денежный 10 3" xfId="1928"/>
    <cellStyle name="Денежный 10 3 10" xfId="1929"/>
    <cellStyle name="Денежный 10 3 2" xfId="1930"/>
    <cellStyle name="Денежный 10 3 2 2" xfId="1931"/>
    <cellStyle name="Денежный 10 3 2 3" xfId="1932"/>
    <cellStyle name="Денежный 10 3 2 4" xfId="1933"/>
    <cellStyle name="Денежный 10 3 2 5" xfId="1934"/>
    <cellStyle name="Денежный 10 3 2 6" xfId="1935"/>
    <cellStyle name="Денежный 10 3 3" xfId="1936"/>
    <cellStyle name="Денежный 10 3 3 2" xfId="1937"/>
    <cellStyle name="Денежный 10 3 3 2 2" xfId="1938"/>
    <cellStyle name="Денежный 10 3 3 2 2 2" xfId="1939"/>
    <cellStyle name="Денежный 10 3 3 2 3" xfId="1940"/>
    <cellStyle name="Денежный 10 3 3 2 3 2" xfId="1941"/>
    <cellStyle name="Денежный 10 3 3 2 4" xfId="1942"/>
    <cellStyle name="Денежный 10 3 3 2 4 2" xfId="1943"/>
    <cellStyle name="Денежный 10 3 3 2 5" xfId="1944"/>
    <cellStyle name="Денежный 10 3 3 3" xfId="1945"/>
    <cellStyle name="Денежный 10 3 3 3 2" xfId="1946"/>
    <cellStyle name="Денежный 10 3 3 4" xfId="1947"/>
    <cellStyle name="Денежный 10 3 3 4 2" xfId="1948"/>
    <cellStyle name="Денежный 10 3 3 5" xfId="1949"/>
    <cellStyle name="Денежный 10 3 3 5 2" xfId="1950"/>
    <cellStyle name="Денежный 10 3 3 6" xfId="1951"/>
    <cellStyle name="Денежный 10 3 3 6 2" xfId="1952"/>
    <cellStyle name="Денежный 10 3 3 7" xfId="1953"/>
    <cellStyle name="Денежный 10 3 3 7 2" xfId="1954"/>
    <cellStyle name="Денежный 10 3 3 8" xfId="1955"/>
    <cellStyle name="Денежный 10 3 4" xfId="1956"/>
    <cellStyle name="Денежный 10 3 4 2" xfId="1957"/>
    <cellStyle name="Денежный 10 3 4 2 2" xfId="1958"/>
    <cellStyle name="Денежный 10 3 4 3" xfId="1959"/>
    <cellStyle name="Денежный 10 3 4 3 2" xfId="1960"/>
    <cellStyle name="Денежный 10 3 4 4" xfId="1961"/>
    <cellStyle name="Денежный 10 3 4 4 2" xfId="1962"/>
    <cellStyle name="Денежный 10 3 4 5" xfId="1963"/>
    <cellStyle name="Денежный 10 3 5" xfId="1964"/>
    <cellStyle name="Денежный 10 3 5 2" xfId="1965"/>
    <cellStyle name="Денежный 10 3 6" xfId="1966"/>
    <cellStyle name="Денежный 10 3 6 2" xfId="1967"/>
    <cellStyle name="Денежный 10 3 7" xfId="1968"/>
    <cellStyle name="Денежный 10 3 7 2" xfId="1969"/>
    <cellStyle name="Денежный 10 3 8" xfId="1970"/>
    <cellStyle name="Денежный 10 3 8 2" xfId="1971"/>
    <cellStyle name="Денежный 10 3 9" xfId="1972"/>
    <cellStyle name="Денежный 10 3 9 2" xfId="1973"/>
    <cellStyle name="Денежный 10 4" xfId="1974"/>
    <cellStyle name="Денежный 10 4 2" xfId="1975"/>
    <cellStyle name="Денежный 10 4 3" xfId="1976"/>
    <cellStyle name="Денежный 10 4 3 2" xfId="1977"/>
    <cellStyle name="Денежный 10 4 3 2 2" xfId="1978"/>
    <cellStyle name="Денежный 10 4 3 2 2 2" xfId="1979"/>
    <cellStyle name="Денежный 10 4 3 2 3" xfId="1980"/>
    <cellStyle name="Денежный 10 4 3 2 3 2" xfId="1981"/>
    <cellStyle name="Денежный 10 4 3 2 4" xfId="1982"/>
    <cellStyle name="Денежный 10 4 3 2 4 2" xfId="1983"/>
    <cellStyle name="Денежный 10 4 3 2 5" xfId="1984"/>
    <cellStyle name="Денежный 10 4 3 3" xfId="1985"/>
    <cellStyle name="Денежный 10 4 3 3 2" xfId="1986"/>
    <cellStyle name="Денежный 10 4 3 4" xfId="1987"/>
    <cellStyle name="Денежный 10 4 3 4 2" xfId="1988"/>
    <cellStyle name="Денежный 10 4 3 5" xfId="1989"/>
    <cellStyle name="Денежный 10 4 3 5 2" xfId="1990"/>
    <cellStyle name="Денежный 10 4 3 6" xfId="1991"/>
    <cellStyle name="Денежный 10 4 3 6 2" xfId="1992"/>
    <cellStyle name="Денежный 10 4 3 7" xfId="1993"/>
    <cellStyle name="Денежный 10 4 3 7 2" xfId="1994"/>
    <cellStyle name="Денежный 10 4 3 8" xfId="1995"/>
    <cellStyle name="Денежный 10 5" xfId="1996"/>
    <cellStyle name="Денежный 10 5 2" xfId="1997"/>
    <cellStyle name="Денежный 10 5 2 2" xfId="1998"/>
    <cellStyle name="Денежный 10 5 3" xfId="1999"/>
    <cellStyle name="Денежный 10 5 3 2" xfId="2000"/>
    <cellStyle name="Денежный 10 5 4" xfId="2001"/>
    <cellStyle name="Денежный 10 6" xfId="2002"/>
    <cellStyle name="Денежный 10 6 2" xfId="2003"/>
    <cellStyle name="Денежный 10 7" xfId="2004"/>
    <cellStyle name="Денежный 10 7 2" xfId="2005"/>
    <cellStyle name="Денежный 10 8" xfId="2006"/>
    <cellStyle name="Денежный 10 8 2" xfId="2007"/>
    <cellStyle name="Денежный 10 9" xfId="2008"/>
    <cellStyle name="Денежный 10 9 2" xfId="2009"/>
    <cellStyle name="Денежный 100" xfId="2010"/>
    <cellStyle name="Денежный 100 2" xfId="2011"/>
    <cellStyle name="Денежный 101" xfId="2012"/>
    <cellStyle name="Денежный 11" xfId="2013"/>
    <cellStyle name="Денежный 11 10" xfId="2014"/>
    <cellStyle name="Денежный 11 10 2" xfId="2015"/>
    <cellStyle name="Денежный 11 10 3" xfId="2016"/>
    <cellStyle name="Денежный 11 10 4" xfId="2017"/>
    <cellStyle name="Денежный 11 10 5" xfId="2018"/>
    <cellStyle name="Денежный 11 10 6" xfId="2019"/>
    <cellStyle name="Денежный 11 11" xfId="2020"/>
    <cellStyle name="Денежный 11 11 2" xfId="2021"/>
    <cellStyle name="Денежный 11 11 3" xfId="2022"/>
    <cellStyle name="Денежный 11 11 4" xfId="2023"/>
    <cellStyle name="Денежный 11 11 4 2" xfId="2024"/>
    <cellStyle name="Денежный 11 11 5" xfId="2025"/>
    <cellStyle name="Денежный 11 12" xfId="2026"/>
    <cellStyle name="Денежный 11 13" xfId="2027"/>
    <cellStyle name="Денежный 11 14" xfId="2028"/>
    <cellStyle name="Денежный 11 15" xfId="2029"/>
    <cellStyle name="Денежный 11 16" xfId="2030"/>
    <cellStyle name="Денежный 11 16 2" xfId="2031"/>
    <cellStyle name="Денежный 11 2" xfId="2032"/>
    <cellStyle name="Денежный 11 2 2" xfId="2033"/>
    <cellStyle name="Денежный 11 2 2 2" xfId="2034"/>
    <cellStyle name="Денежный 11 2 2 2 2" xfId="2035"/>
    <cellStyle name="Денежный 11 2 2 2 3" xfId="2036"/>
    <cellStyle name="Денежный 11 2 2 2 4" xfId="2037"/>
    <cellStyle name="Денежный 11 2 2 2 5" xfId="2038"/>
    <cellStyle name="Денежный 11 2 2 2 6" xfId="2039"/>
    <cellStyle name="Денежный 11 2 2 3" xfId="2040"/>
    <cellStyle name="Денежный 11 2 2 4" xfId="2041"/>
    <cellStyle name="Денежный 11 2 2 5" xfId="2042"/>
    <cellStyle name="Денежный 11 2 2 6" xfId="2043"/>
    <cellStyle name="Денежный 11 2 2 7" xfId="2044"/>
    <cellStyle name="Денежный 11 2 2 8" xfId="2045"/>
    <cellStyle name="Денежный 11 2 3" xfId="2046"/>
    <cellStyle name="Денежный 11 2 3 2" xfId="2047"/>
    <cellStyle name="Денежный 11 2 3 2 2" xfId="2048"/>
    <cellStyle name="Денежный 11 3" xfId="2049"/>
    <cellStyle name="Денежный 11 4" xfId="2050"/>
    <cellStyle name="Денежный 11 5" xfId="2051"/>
    <cellStyle name="Денежный 11 6" xfId="2052"/>
    <cellStyle name="Денежный 11 7" xfId="2053"/>
    <cellStyle name="Денежный 11 8" xfId="2054"/>
    <cellStyle name="Денежный 11 9" xfId="2055"/>
    <cellStyle name="Денежный 11 9 10" xfId="2056"/>
    <cellStyle name="Денежный 11 9 12" xfId="2057"/>
    <cellStyle name="Денежный 11 9 12 2" xfId="2058"/>
    <cellStyle name="Денежный 11 9 12 3" xfId="2059"/>
    <cellStyle name="Денежный 11 9 2" xfId="2060"/>
    <cellStyle name="Денежный 11 9 3" xfId="2061"/>
    <cellStyle name="Денежный 11 9 4" xfId="2062"/>
    <cellStyle name="Денежный 11 9 5" xfId="2063"/>
    <cellStyle name="Денежный 11 9 6" xfId="2064"/>
    <cellStyle name="Денежный 11 9 7" xfId="2065"/>
    <cellStyle name="Денежный 11 9 8" xfId="2066"/>
    <cellStyle name="Денежный 11 9 9" xfId="2067"/>
    <cellStyle name="Денежный 12" xfId="2068"/>
    <cellStyle name="Денежный 12 10" xfId="2069"/>
    <cellStyle name="Денежный 12 11" xfId="2070"/>
    <cellStyle name="Денежный 12 12" xfId="2071"/>
    <cellStyle name="Денежный 12 12 10" xfId="2072"/>
    <cellStyle name="Денежный 12 12 10 2" xfId="2073"/>
    <cellStyle name="Денежный 12 12 10 2 2" xfId="2074"/>
    <cellStyle name="Денежный 12 12 10 3" xfId="2075"/>
    <cellStyle name="Денежный 12 12 10 3 10" xfId="2076"/>
    <cellStyle name="Денежный 12 12 10 3 11" xfId="2077"/>
    <cellStyle name="Денежный 12 12 10 3 12" xfId="2078"/>
    <cellStyle name="Денежный 12 12 10 3 13" xfId="2079"/>
    <cellStyle name="Денежный 12 12 10 3 14" xfId="2080"/>
    <cellStyle name="Денежный 12 12 10 3 2" xfId="2081"/>
    <cellStyle name="Денежный 12 12 10 3 2 10" xfId="2082"/>
    <cellStyle name="Денежный 12 12 10 3 2 11" xfId="2083"/>
    <cellStyle name="Денежный 12 12 10 3 2 12" xfId="2084"/>
    <cellStyle name="Денежный 12 12 10 3 2 2" xfId="2085"/>
    <cellStyle name="Денежный 12 12 10 3 2 2 10" xfId="2086"/>
    <cellStyle name="Денежный 12 12 10 3 2 2 2" xfId="2087"/>
    <cellStyle name="Денежный 12 12 10 3 2 2 2 2" xfId="2088"/>
    <cellStyle name="Денежный 12 12 10 3 2 2 2 2 2" xfId="2089"/>
    <cellStyle name="Денежный 12 12 10 3 2 2 2 2 3" xfId="2090"/>
    <cellStyle name="Денежный 12 12 10 3 2 2 2 2 4" xfId="2091"/>
    <cellStyle name="Денежный 12 12 10 3 2 2 2 2 5" xfId="2092"/>
    <cellStyle name="Денежный 12 12 10 3 2 2 2 2 6" xfId="2093"/>
    <cellStyle name="Денежный 12 12 10 3 2 2 2 2 7" xfId="2094"/>
    <cellStyle name="Денежный 12 12 10 3 2 2 2 2 8" xfId="2095"/>
    <cellStyle name="Денежный 12 12 10 3 2 2 2 3" xfId="2096"/>
    <cellStyle name="Денежный 12 12 10 3 2 2 2 4" xfId="2097"/>
    <cellStyle name="Денежный 12 12 10 3 2 2 2 5" xfId="2098"/>
    <cellStyle name="Денежный 12 12 10 3 2 2 2 6" xfId="2099"/>
    <cellStyle name="Денежный 12 12 10 3 2 2 2 7" xfId="2100"/>
    <cellStyle name="Денежный 12 12 10 3 2 2 2 8" xfId="2101"/>
    <cellStyle name="Денежный 12 12 10 3 2 2 3" xfId="2102"/>
    <cellStyle name="Денежный 12 12 10 3 2 2 4" xfId="2103"/>
    <cellStyle name="Денежный 12 12 10 3 2 2 5" xfId="2104"/>
    <cellStyle name="Денежный 12 12 10 3 2 2 6" xfId="2105"/>
    <cellStyle name="Денежный 12 12 10 3 2 2 7" xfId="2106"/>
    <cellStyle name="Денежный 12 12 10 3 2 2 8" xfId="2107"/>
    <cellStyle name="Денежный 12 12 10 3 2 2 9" xfId="2108"/>
    <cellStyle name="Денежный 12 12 10 3 2 3" xfId="2109"/>
    <cellStyle name="Денежный 12 12 10 3 2 4" xfId="2110"/>
    <cellStyle name="Денежный 12 12 10 3 2 5" xfId="2111"/>
    <cellStyle name="Денежный 12 12 10 3 2 5 2" xfId="2112"/>
    <cellStyle name="Денежный 12 12 10 3 2 5 2 2" xfId="2113"/>
    <cellStyle name="Денежный 12 12 10 3 2 5 2 3" xfId="2114"/>
    <cellStyle name="Денежный 12 12 10 3 2 5 2 4" xfId="2115"/>
    <cellStyle name="Денежный 12 12 10 3 2 5 2 5" xfId="2116"/>
    <cellStyle name="Денежный 12 12 10 3 2 5 2 6" xfId="2117"/>
    <cellStyle name="Денежный 12 12 10 3 2 5 2 7" xfId="2118"/>
    <cellStyle name="Денежный 12 12 10 3 2 5 2 8" xfId="2119"/>
    <cellStyle name="Денежный 12 12 10 3 2 5 3" xfId="2120"/>
    <cellStyle name="Денежный 12 12 10 3 2 5 4" xfId="2121"/>
    <cellStyle name="Денежный 12 12 10 3 2 5 5" xfId="2122"/>
    <cellStyle name="Денежный 12 12 10 3 2 5 6" xfId="2123"/>
    <cellStyle name="Денежный 12 12 10 3 2 5 7" xfId="2124"/>
    <cellStyle name="Денежный 12 12 10 3 2 5 8" xfId="2125"/>
    <cellStyle name="Денежный 12 12 10 3 2 6" xfId="2126"/>
    <cellStyle name="Денежный 12 12 10 3 2 7" xfId="2127"/>
    <cellStyle name="Денежный 12 12 10 3 2 8" xfId="2128"/>
    <cellStyle name="Денежный 12 12 10 3 2 9" xfId="2129"/>
    <cellStyle name="Денежный 12 12 10 3 3" xfId="2130"/>
    <cellStyle name="Денежный 12 12 10 3 3 10" xfId="2131"/>
    <cellStyle name="Денежный 12 12 10 3 3 2" xfId="2132"/>
    <cellStyle name="Денежный 12 12 10 3 3 2 2" xfId="2133"/>
    <cellStyle name="Денежный 12 12 10 3 3 2 2 2" xfId="2134"/>
    <cellStyle name="Денежный 12 12 10 3 3 2 2 3" xfId="2135"/>
    <cellStyle name="Денежный 12 12 10 3 3 2 2 4" xfId="2136"/>
    <cellStyle name="Денежный 12 12 10 3 3 2 2 5" xfId="2137"/>
    <cellStyle name="Денежный 12 12 10 3 3 2 2 6" xfId="2138"/>
    <cellStyle name="Денежный 12 12 10 3 3 2 2 7" xfId="2139"/>
    <cellStyle name="Денежный 12 12 10 3 3 2 2 8" xfId="2140"/>
    <cellStyle name="Денежный 12 12 10 3 3 2 3" xfId="2141"/>
    <cellStyle name="Денежный 12 12 10 3 3 2 4" xfId="2142"/>
    <cellStyle name="Денежный 12 12 10 3 3 2 5" xfId="2143"/>
    <cellStyle name="Денежный 12 12 10 3 3 2 6" xfId="2144"/>
    <cellStyle name="Денежный 12 12 10 3 3 2 7" xfId="2145"/>
    <cellStyle name="Денежный 12 12 10 3 3 2 8" xfId="2146"/>
    <cellStyle name="Денежный 12 12 10 3 3 3" xfId="2147"/>
    <cellStyle name="Денежный 12 12 10 3 3 4" xfId="2148"/>
    <cellStyle name="Денежный 12 12 10 3 3 5" xfId="2149"/>
    <cellStyle name="Денежный 12 12 10 3 3 6" xfId="2150"/>
    <cellStyle name="Денежный 12 12 10 3 3 7" xfId="2151"/>
    <cellStyle name="Денежный 12 12 10 3 3 8" xfId="2152"/>
    <cellStyle name="Денежный 12 12 10 3 3 9" xfId="2153"/>
    <cellStyle name="Денежный 12 12 10 3 4" xfId="2154"/>
    <cellStyle name="Денежный 12 12 10 3 5" xfId="2155"/>
    <cellStyle name="Денежный 12 12 10 3 5 2" xfId="2156"/>
    <cellStyle name="Денежный 12 12 10 3 5 2 2" xfId="2157"/>
    <cellStyle name="Денежный 12 12 10 3 5 2 3" xfId="2158"/>
    <cellStyle name="Денежный 12 12 10 3 5 2 4" xfId="2159"/>
    <cellStyle name="Денежный 12 12 10 3 5 2 5" xfId="2160"/>
    <cellStyle name="Денежный 12 12 10 3 5 2 6" xfId="2161"/>
    <cellStyle name="Денежный 12 12 10 3 5 2 7" xfId="2162"/>
    <cellStyle name="Денежный 12 12 10 3 5 2 8" xfId="2163"/>
    <cellStyle name="Денежный 12 12 10 3 5 3" xfId="2164"/>
    <cellStyle name="Денежный 12 12 10 3 5 4" xfId="2165"/>
    <cellStyle name="Денежный 12 12 10 3 5 5" xfId="2166"/>
    <cellStyle name="Денежный 12 12 10 3 5 6" xfId="2167"/>
    <cellStyle name="Денежный 12 12 10 3 5 7" xfId="2168"/>
    <cellStyle name="Денежный 12 12 10 3 5 8" xfId="2169"/>
    <cellStyle name="Денежный 12 12 10 3 6" xfId="2170"/>
    <cellStyle name="Денежный 12 12 10 3 7" xfId="2171"/>
    <cellStyle name="Денежный 12 12 10 3 8" xfId="2172"/>
    <cellStyle name="Денежный 12 12 10 3 9" xfId="2173"/>
    <cellStyle name="Денежный 12 12 10 4" xfId="2174"/>
    <cellStyle name="Денежный 12 12 10 4 2" xfId="2175"/>
    <cellStyle name="Денежный 12 12 10 4 3" xfId="2176"/>
    <cellStyle name="Денежный 12 12 10 5" xfId="2177"/>
    <cellStyle name="Денежный 12 12 10 6" xfId="2178"/>
    <cellStyle name="Денежный 12 12 11" xfId="2179"/>
    <cellStyle name="Денежный 12 12 11 10" xfId="2180"/>
    <cellStyle name="Денежный 12 12 11 11" xfId="2181"/>
    <cellStyle name="Денежный 12 12 11 12" xfId="2182"/>
    <cellStyle name="Денежный 12 12 11 2" xfId="2183"/>
    <cellStyle name="Денежный 12 12 11 2 10" xfId="2184"/>
    <cellStyle name="Денежный 12 12 11 2 11" xfId="2185"/>
    <cellStyle name="Денежный 12 12 11 2 12" xfId="2186"/>
    <cellStyle name="Денежный 12 12 11 2 2" xfId="2187"/>
    <cellStyle name="Денежный 12 12 11 2 2 10" xfId="2188"/>
    <cellStyle name="Денежный 12 12 11 2 2 2" xfId="2189"/>
    <cellStyle name="Денежный 12 12 11 2 2 2 2" xfId="2190"/>
    <cellStyle name="Денежный 12 12 11 2 2 2 2 2" xfId="2191"/>
    <cellStyle name="Денежный 12 12 11 2 2 2 2 3" xfId="2192"/>
    <cellStyle name="Денежный 12 12 11 2 2 2 2 4" xfId="2193"/>
    <cellStyle name="Денежный 12 12 11 2 2 2 2 5" xfId="2194"/>
    <cellStyle name="Денежный 12 12 11 2 2 2 2 6" xfId="2195"/>
    <cellStyle name="Денежный 12 12 11 2 2 2 2 7" xfId="2196"/>
    <cellStyle name="Денежный 12 12 11 2 2 2 2 8" xfId="2197"/>
    <cellStyle name="Денежный 12 12 11 2 2 2 3" xfId="2198"/>
    <cellStyle name="Денежный 12 12 11 2 2 2 4" xfId="2199"/>
    <cellStyle name="Денежный 12 12 11 2 2 2 5" xfId="2200"/>
    <cellStyle name="Денежный 12 12 11 2 2 2 6" xfId="2201"/>
    <cellStyle name="Денежный 12 12 11 2 2 2 7" xfId="2202"/>
    <cellStyle name="Денежный 12 12 11 2 2 2 8" xfId="2203"/>
    <cellStyle name="Денежный 12 12 11 2 2 3" xfId="2204"/>
    <cellStyle name="Денежный 12 12 11 2 2 4" xfId="2205"/>
    <cellStyle name="Денежный 12 12 11 2 2 5" xfId="2206"/>
    <cellStyle name="Денежный 12 12 11 2 2 6" xfId="2207"/>
    <cellStyle name="Денежный 12 12 11 2 2 7" xfId="2208"/>
    <cellStyle name="Денежный 12 12 11 2 2 8" xfId="2209"/>
    <cellStyle name="Денежный 12 12 11 2 2 9" xfId="2210"/>
    <cellStyle name="Денежный 12 12 11 2 3" xfId="2211"/>
    <cellStyle name="Денежный 12 12 11 2 4" xfId="2212"/>
    <cellStyle name="Денежный 12 12 11 2 5" xfId="2213"/>
    <cellStyle name="Денежный 12 12 11 2 5 2" xfId="2214"/>
    <cellStyle name="Денежный 12 12 11 2 5 2 2" xfId="2215"/>
    <cellStyle name="Денежный 12 12 11 2 5 2 3" xfId="2216"/>
    <cellStyle name="Денежный 12 12 11 2 5 2 4" xfId="2217"/>
    <cellStyle name="Денежный 12 12 11 2 5 2 5" xfId="2218"/>
    <cellStyle name="Денежный 12 12 11 2 5 2 6" xfId="2219"/>
    <cellStyle name="Денежный 12 12 11 2 5 2 7" xfId="2220"/>
    <cellStyle name="Денежный 12 12 11 2 5 2 8" xfId="2221"/>
    <cellStyle name="Денежный 12 12 11 2 5 3" xfId="2222"/>
    <cellStyle name="Денежный 12 12 11 2 5 4" xfId="2223"/>
    <cellStyle name="Денежный 12 12 11 2 5 5" xfId="2224"/>
    <cellStyle name="Денежный 12 12 11 2 5 6" xfId="2225"/>
    <cellStyle name="Денежный 12 12 11 2 5 7" xfId="2226"/>
    <cellStyle name="Денежный 12 12 11 2 5 8" xfId="2227"/>
    <cellStyle name="Денежный 12 12 11 2 6" xfId="2228"/>
    <cellStyle name="Денежный 12 12 11 2 7" xfId="2229"/>
    <cellStyle name="Денежный 12 12 11 2 8" xfId="2230"/>
    <cellStyle name="Денежный 12 12 11 2 9" xfId="2231"/>
    <cellStyle name="Денежный 12 12 11 3" xfId="2232"/>
    <cellStyle name="Денежный 12 12 11 3 10" xfId="2233"/>
    <cellStyle name="Денежный 12 12 11 3 2" xfId="2234"/>
    <cellStyle name="Денежный 12 12 11 3 2 2" xfId="2235"/>
    <cellStyle name="Денежный 12 12 11 3 2 2 2" xfId="2236"/>
    <cellStyle name="Денежный 12 12 11 3 2 2 3" xfId="2237"/>
    <cellStyle name="Денежный 12 12 11 3 2 2 4" xfId="2238"/>
    <cellStyle name="Денежный 12 12 11 3 2 2 5" xfId="2239"/>
    <cellStyle name="Денежный 12 12 11 3 2 2 6" xfId="2240"/>
    <cellStyle name="Денежный 12 12 11 3 2 2 7" xfId="2241"/>
    <cellStyle name="Денежный 12 12 11 3 2 2 8" xfId="2242"/>
    <cellStyle name="Денежный 12 12 11 3 2 3" xfId="2243"/>
    <cellStyle name="Денежный 12 12 11 3 2 4" xfId="2244"/>
    <cellStyle name="Денежный 12 12 11 3 2 5" xfId="2245"/>
    <cellStyle name="Денежный 12 12 11 3 2 6" xfId="2246"/>
    <cellStyle name="Денежный 12 12 11 3 2 7" xfId="2247"/>
    <cellStyle name="Денежный 12 12 11 3 2 8" xfId="2248"/>
    <cellStyle name="Денежный 12 12 11 3 3" xfId="2249"/>
    <cellStyle name="Денежный 12 12 11 3 4" xfId="2250"/>
    <cellStyle name="Денежный 12 12 11 3 5" xfId="2251"/>
    <cellStyle name="Денежный 12 12 11 3 6" xfId="2252"/>
    <cellStyle name="Денежный 12 12 11 3 7" xfId="2253"/>
    <cellStyle name="Денежный 12 12 11 3 8" xfId="2254"/>
    <cellStyle name="Денежный 12 12 11 3 9" xfId="2255"/>
    <cellStyle name="Денежный 12 12 11 4" xfId="2256"/>
    <cellStyle name="Денежный 12 12 11 5" xfId="2257"/>
    <cellStyle name="Денежный 12 12 11 5 2" xfId="2258"/>
    <cellStyle name="Денежный 12 12 11 5 2 2" xfId="2259"/>
    <cellStyle name="Денежный 12 12 11 5 2 3" xfId="2260"/>
    <cellStyle name="Денежный 12 12 11 5 2 4" xfId="2261"/>
    <cellStyle name="Денежный 12 12 11 5 2 5" xfId="2262"/>
    <cellStyle name="Денежный 12 12 11 5 2 6" xfId="2263"/>
    <cellStyle name="Денежный 12 12 11 5 2 7" xfId="2264"/>
    <cellStyle name="Денежный 12 12 11 5 2 8" xfId="2265"/>
    <cellStyle name="Денежный 12 12 11 5 3" xfId="2266"/>
    <cellStyle name="Денежный 12 12 11 5 4" xfId="2267"/>
    <cellStyle name="Денежный 12 12 11 5 5" xfId="2268"/>
    <cellStyle name="Денежный 12 12 11 5 6" xfId="2269"/>
    <cellStyle name="Денежный 12 12 11 5 7" xfId="2270"/>
    <cellStyle name="Денежный 12 12 11 5 8" xfId="2271"/>
    <cellStyle name="Денежный 12 12 11 6" xfId="2272"/>
    <cellStyle name="Денежный 12 12 11 7" xfId="2273"/>
    <cellStyle name="Денежный 12 12 11 8" xfId="2274"/>
    <cellStyle name="Денежный 12 12 11 9" xfId="2275"/>
    <cellStyle name="Денежный 12 12 12" xfId="2276"/>
    <cellStyle name="Денежный 12 12 13" xfId="2277"/>
    <cellStyle name="Денежный 12 12 13 10" xfId="2278"/>
    <cellStyle name="Денежный 12 12 13 2" xfId="2279"/>
    <cellStyle name="Денежный 12 12 13 2 2" xfId="2280"/>
    <cellStyle name="Денежный 12 12 13 2 2 2" xfId="2281"/>
    <cellStyle name="Денежный 12 12 13 2 2 3" xfId="2282"/>
    <cellStyle name="Денежный 12 12 13 2 2 4" xfId="2283"/>
    <cellStyle name="Денежный 12 12 13 2 2 5" xfId="2284"/>
    <cellStyle name="Денежный 12 12 13 2 2 6" xfId="2285"/>
    <cellStyle name="Денежный 12 12 13 2 2 7" xfId="2286"/>
    <cellStyle name="Денежный 12 12 13 2 2 8" xfId="2287"/>
    <cellStyle name="Денежный 12 12 13 2 3" xfId="2288"/>
    <cellStyle name="Денежный 12 12 13 2 4" xfId="2289"/>
    <cellStyle name="Денежный 12 12 13 2 5" xfId="2290"/>
    <cellStyle name="Денежный 12 12 13 2 6" xfId="2291"/>
    <cellStyle name="Денежный 12 12 13 2 7" xfId="2292"/>
    <cellStyle name="Денежный 12 12 13 2 8" xfId="2293"/>
    <cellStyle name="Денежный 12 12 13 3" xfId="2294"/>
    <cellStyle name="Денежный 12 12 13 4" xfId="2295"/>
    <cellStyle name="Денежный 12 12 13 5" xfId="2296"/>
    <cellStyle name="Денежный 12 12 13 6" xfId="2297"/>
    <cellStyle name="Денежный 12 12 13 7" xfId="2298"/>
    <cellStyle name="Денежный 12 12 13 8" xfId="2299"/>
    <cellStyle name="Денежный 12 12 13 9" xfId="2300"/>
    <cellStyle name="Денежный 12 12 14" xfId="2301"/>
    <cellStyle name="Денежный 12 12 15" xfId="2302"/>
    <cellStyle name="Денежный 12 12 16" xfId="2303"/>
    <cellStyle name="Денежный 12 12 16 2" xfId="2304"/>
    <cellStyle name="Денежный 12 12 16 2 2" xfId="2305"/>
    <cellStyle name="Денежный 12 12 16 2 3" xfId="2306"/>
    <cellStyle name="Денежный 12 12 16 2 4" xfId="2307"/>
    <cellStyle name="Денежный 12 12 16 2 5" xfId="2308"/>
    <cellStyle name="Денежный 12 12 16 2 6" xfId="2309"/>
    <cellStyle name="Денежный 12 12 16 2 7" xfId="2310"/>
    <cellStyle name="Денежный 12 12 16 2 8" xfId="2311"/>
    <cellStyle name="Денежный 12 12 16 3" xfId="2312"/>
    <cellStyle name="Денежный 12 12 16 4" xfId="2313"/>
    <cellStyle name="Денежный 12 12 16 5" xfId="2314"/>
    <cellStyle name="Денежный 12 12 16 6" xfId="2315"/>
    <cellStyle name="Денежный 12 12 16 7" xfId="2316"/>
    <cellStyle name="Денежный 12 12 16 8" xfId="2317"/>
    <cellStyle name="Денежный 12 12 17" xfId="2318"/>
    <cellStyle name="Денежный 12 12 18" xfId="2319"/>
    <cellStyle name="Денежный 12 12 19" xfId="2320"/>
    <cellStyle name="Денежный 12 12 2" xfId="2321"/>
    <cellStyle name="Денежный 12 12 2 2" xfId="2322"/>
    <cellStyle name="Денежный 12 12 2 3" xfId="2323"/>
    <cellStyle name="Денежный 12 12 2 4" xfId="2324"/>
    <cellStyle name="Денежный 12 12 2 4 2" xfId="2325"/>
    <cellStyle name="Денежный 12 12 20" xfId="2326"/>
    <cellStyle name="Денежный 12 12 21" xfId="2327"/>
    <cellStyle name="Денежный 12 12 22" xfId="2328"/>
    <cellStyle name="Денежный 12 12 23" xfId="2329"/>
    <cellStyle name="Денежный 12 12 3" xfId="2330"/>
    <cellStyle name="Денежный 12 12 3 2" xfId="2331"/>
    <cellStyle name="Денежный 12 12 3 3" xfId="2332"/>
    <cellStyle name="Денежный 12 12 3 3 2" xfId="2333"/>
    <cellStyle name="Денежный 12 12 3 4" xfId="2334"/>
    <cellStyle name="Денежный 12 12 3 5" xfId="2335"/>
    <cellStyle name="Денежный 12 12 3 6" xfId="2336"/>
    <cellStyle name="Денежный 12 12 3 7" xfId="2337"/>
    <cellStyle name="Денежный 12 12 4" xfId="2338"/>
    <cellStyle name="Денежный 12 12 5" xfId="2339"/>
    <cellStyle name="Денежный 12 12 5 2" xfId="2340"/>
    <cellStyle name="Денежный 12 12 5 2 2" xfId="2341"/>
    <cellStyle name="Денежный 12 12 5 2 3" xfId="2342"/>
    <cellStyle name="Денежный 12 12 5 3" xfId="2343"/>
    <cellStyle name="Денежный 12 12 5 4" xfId="2344"/>
    <cellStyle name="Денежный 12 12 5 4 2" xfId="2345"/>
    <cellStyle name="Денежный 12 12 5 4 3" xfId="2346"/>
    <cellStyle name="Денежный 12 12 5 5" xfId="2347"/>
    <cellStyle name="Денежный 12 12 5 6" xfId="2348"/>
    <cellStyle name="Денежный 12 12 6" xfId="2349"/>
    <cellStyle name="Денежный 12 12 7" xfId="2350"/>
    <cellStyle name="Денежный 12 12 8" xfId="2351"/>
    <cellStyle name="Денежный 12 12 9" xfId="2352"/>
    <cellStyle name="Денежный 12 12_Мастер" xfId="2353"/>
    <cellStyle name="Денежный 12 13" xfId="2354"/>
    <cellStyle name="Денежный 12 14" xfId="2355"/>
    <cellStyle name="Денежный 12 15" xfId="2356"/>
    <cellStyle name="Денежный 12 16" xfId="2357"/>
    <cellStyle name="Денежный 12 17" xfId="2358"/>
    <cellStyle name="Денежный 12 18" xfId="2359"/>
    <cellStyle name="Денежный 12 19" xfId="2360"/>
    <cellStyle name="Денежный 12 2" xfId="2361"/>
    <cellStyle name="Денежный 12 2 2" xfId="2362"/>
    <cellStyle name="Денежный 12 2 3" xfId="2363"/>
    <cellStyle name="Денежный 12 20" xfId="2364"/>
    <cellStyle name="Денежный 12 21" xfId="2365"/>
    <cellStyle name="Денежный 12 3" xfId="2366"/>
    <cellStyle name="Денежный 12 3 2" xfId="2367"/>
    <cellStyle name="Денежный 12 3 3" xfId="2368"/>
    <cellStyle name="Денежный 12 4" xfId="2369"/>
    <cellStyle name="Денежный 12 5" xfId="2370"/>
    <cellStyle name="Денежный 12 6" xfId="2371"/>
    <cellStyle name="Денежный 12 7" xfId="2372"/>
    <cellStyle name="Денежный 12 8" xfId="2373"/>
    <cellStyle name="Денежный 12 9" xfId="2374"/>
    <cellStyle name="Денежный 13" xfId="2375"/>
    <cellStyle name="Денежный 13 10" xfId="2376"/>
    <cellStyle name="Денежный 13 11" xfId="2377"/>
    <cellStyle name="Денежный 13 11 2" xfId="2378"/>
    <cellStyle name="Денежный 13 12" xfId="2379"/>
    <cellStyle name="Денежный 13 2" xfId="2380"/>
    <cellStyle name="Денежный 13 3" xfId="2381"/>
    <cellStyle name="Денежный 13 4" xfId="2382"/>
    <cellStyle name="Денежный 13 5" xfId="2383"/>
    <cellStyle name="Денежный 13 6" xfId="2384"/>
    <cellStyle name="Денежный 13 7" xfId="2385"/>
    <cellStyle name="Денежный 13 8" xfId="2386"/>
    <cellStyle name="Денежный 13 9" xfId="2387"/>
    <cellStyle name="Денежный 14" xfId="2388"/>
    <cellStyle name="Денежный 14 10" xfId="2389"/>
    <cellStyle name="Денежный 14 11" xfId="2390"/>
    <cellStyle name="Денежный 14 2" xfId="2391"/>
    <cellStyle name="Денежный 14 3" xfId="2392"/>
    <cellStyle name="Денежный 14 4" xfId="2393"/>
    <cellStyle name="Денежный 14 5" xfId="2394"/>
    <cellStyle name="Денежный 14 6" xfId="2395"/>
    <cellStyle name="Денежный 14 7" xfId="2396"/>
    <cellStyle name="Денежный 14 8" xfId="2397"/>
    <cellStyle name="Денежный 14 9" xfId="2398"/>
    <cellStyle name="Денежный 15" xfId="2399"/>
    <cellStyle name="Денежный 15 2" xfId="2400"/>
    <cellStyle name="Денежный 16" xfId="2401"/>
    <cellStyle name="Денежный 16 2" xfId="2402"/>
    <cellStyle name="Денежный 16 2 2" xfId="2403"/>
    <cellStyle name="Денежный 17" xfId="2404"/>
    <cellStyle name="Денежный 17 2" xfId="2405"/>
    <cellStyle name="Денежный 18" xfId="2406"/>
    <cellStyle name="Денежный 18 2" xfId="2407"/>
    <cellStyle name="Денежный 18 2 2" xfId="2408"/>
    <cellStyle name="Денежный 18 3" xfId="2409"/>
    <cellStyle name="Денежный 18 3 2" xfId="2410"/>
    <cellStyle name="Денежный 19" xfId="2411"/>
    <cellStyle name="Денежный 19 2" xfId="2412"/>
    <cellStyle name="Денежный 19 2 2" xfId="2413"/>
    <cellStyle name="Денежный 19 3" xfId="2414"/>
    <cellStyle name="Денежный 2" xfId="2415"/>
    <cellStyle name="Денежный 2 10" xfId="2416"/>
    <cellStyle name="Денежный 2 10 2" xfId="2417"/>
    <cellStyle name="Денежный 2 10 2 10" xfId="2418"/>
    <cellStyle name="Денежный 2 10 2 10 2" xfId="2419"/>
    <cellStyle name="Денежный 2 10 2 10 2 2" xfId="2420"/>
    <cellStyle name="Денежный 2 10 2 10 3" xfId="2421"/>
    <cellStyle name="Денежный 2 10 2 10 4" xfId="2422"/>
    <cellStyle name="Денежный 2 10 2 10 5" xfId="2423"/>
    <cellStyle name="Денежный 2 10 2 10 6" xfId="2424"/>
    <cellStyle name="Денежный 2 10 2 11" xfId="2425"/>
    <cellStyle name="Денежный 2 10 2 11 2" xfId="2426"/>
    <cellStyle name="Денежный 2 10 2 12" xfId="2427"/>
    <cellStyle name="Денежный 2 10 2 13" xfId="2428"/>
    <cellStyle name="Денежный 2 10 2 13 2" xfId="2429"/>
    <cellStyle name="Денежный 2 10 2 13 3" xfId="2430"/>
    <cellStyle name="Денежный 2 10 2 13 4" xfId="2431"/>
    <cellStyle name="Денежный 2 10 2 13 5" xfId="2432"/>
    <cellStyle name="Денежный 2 10 2 13 6" xfId="2433"/>
    <cellStyle name="Денежный 2 10 2 14" xfId="2434"/>
    <cellStyle name="Денежный 2 10 2 15" xfId="2435"/>
    <cellStyle name="Денежный 2 10 2 15 2" xfId="2436"/>
    <cellStyle name="Денежный 2 10 2 15 3" xfId="2437"/>
    <cellStyle name="Денежный 2 10 2 15 4" xfId="2438"/>
    <cellStyle name="Денежный 2 10 2 16" xfId="2439"/>
    <cellStyle name="Денежный 2 10 2 16 2" xfId="2440"/>
    <cellStyle name="Денежный 2 10 2 17" xfId="2441"/>
    <cellStyle name="Денежный 2 10 2 17 2" xfId="2442"/>
    <cellStyle name="Денежный 2 10 2 18" xfId="2443"/>
    <cellStyle name="Денежный 2 10 2 19" xfId="2444"/>
    <cellStyle name="Денежный 2 10 2 2" xfId="2445"/>
    <cellStyle name="Денежный 2 10 2 2 2" xfId="2446"/>
    <cellStyle name="Денежный 2 10 2 2 2 2" xfId="2447"/>
    <cellStyle name="Денежный 2 10 2 2 2 3" xfId="2448"/>
    <cellStyle name="Денежный 2 10 2 2 2 4" xfId="2449"/>
    <cellStyle name="Денежный 2 10 2 2 2 5" xfId="2450"/>
    <cellStyle name="Денежный 2 10 2 2 2 6" xfId="2451"/>
    <cellStyle name="Денежный 2 10 2 2 2 7" xfId="2452"/>
    <cellStyle name="Денежный 2 10 2 2 3" xfId="2453"/>
    <cellStyle name="Денежный 2 10 2 2 4" xfId="2454"/>
    <cellStyle name="Денежный 2 10 2 20" xfId="2455"/>
    <cellStyle name="Денежный 2 10 2 3" xfId="2456"/>
    <cellStyle name="Денежный 2 10 2 3 2" xfId="2457"/>
    <cellStyle name="Денежный 2 10 2 3 3" xfId="2458"/>
    <cellStyle name="Денежный 2 10 2 3 4" xfId="2459"/>
    <cellStyle name="Денежный 2 10 2 3 5" xfId="2460"/>
    <cellStyle name="Денежный 2 10 2 3 6" xfId="2461"/>
    <cellStyle name="Денежный 2 10 2 4" xfId="2462"/>
    <cellStyle name="Денежный 2 10 2 4 2" xfId="2463"/>
    <cellStyle name="Денежный 2 10 2 4 3" xfId="2464"/>
    <cellStyle name="Денежный 2 10 2 4 4" xfId="2465"/>
    <cellStyle name="Денежный 2 10 2 4 5" xfId="2466"/>
    <cellStyle name="Денежный 2 10 2 4 6" xfId="2467"/>
    <cellStyle name="Денежный 2 10 2 5" xfId="2468"/>
    <cellStyle name="Денежный 2 10 2 5 2" xfId="2469"/>
    <cellStyle name="Денежный 2 10 2 5 3" xfId="2470"/>
    <cellStyle name="Денежный 2 10 2 5 4" xfId="2471"/>
    <cellStyle name="Денежный 2 10 2 5 5" xfId="2472"/>
    <cellStyle name="Денежный 2 10 2 5 6" xfId="2473"/>
    <cellStyle name="Денежный 2 10 2 6" xfId="2474"/>
    <cellStyle name="Денежный 2 10 2 6 2" xfId="2475"/>
    <cellStyle name="Денежный 2 10 2 6 3" xfId="2476"/>
    <cellStyle name="Денежный 2 10 2 6 4" xfId="2477"/>
    <cellStyle name="Денежный 2 10 2 6 5" xfId="2478"/>
    <cellStyle name="Денежный 2 10 2 6 6" xfId="2479"/>
    <cellStyle name="Денежный 2 10 2 7" xfId="2480"/>
    <cellStyle name="Денежный 2 10 2 7 2" xfId="2481"/>
    <cellStyle name="Денежный 2 10 2 7 3" xfId="2482"/>
    <cellStyle name="Денежный 2 10 2 7 4" xfId="2483"/>
    <cellStyle name="Денежный 2 10 2 7 5" xfId="2484"/>
    <cellStyle name="Денежный 2 10 2 7 6" xfId="2485"/>
    <cellStyle name="Денежный 2 10 2 8" xfId="2486"/>
    <cellStyle name="Денежный 2 10 2 8 2" xfId="2487"/>
    <cellStyle name="Денежный 2 10 2 8 3" xfId="2488"/>
    <cellStyle name="Денежный 2 10 2 8 4" xfId="2489"/>
    <cellStyle name="Денежный 2 10 2 8 5" xfId="2490"/>
    <cellStyle name="Денежный 2 10 2 8 6" xfId="2491"/>
    <cellStyle name="Денежный 2 10 2 9" xfId="2492"/>
    <cellStyle name="Денежный 2 10 2 9 2" xfId="2493"/>
    <cellStyle name="Денежный 2 10 2 9 3" xfId="2494"/>
    <cellStyle name="Денежный 2 10 2 9 4" xfId="2495"/>
    <cellStyle name="Денежный 2 10 2 9 5" xfId="2496"/>
    <cellStyle name="Денежный 2 10 2 9 6" xfId="2497"/>
    <cellStyle name="Денежный 2 10 3" xfId="2498"/>
    <cellStyle name="Денежный 2 10 4" xfId="2499"/>
    <cellStyle name="Денежный 2 10 4 2" xfId="2500"/>
    <cellStyle name="Денежный 2 10 4 3" xfId="2501"/>
    <cellStyle name="Денежный 2 10 5" xfId="2502"/>
    <cellStyle name="Денежный 2 10 5 2" xfId="2503"/>
    <cellStyle name="Денежный 2 10 6" xfId="2504"/>
    <cellStyle name="Денежный 2 10 6 2" xfId="2505"/>
    <cellStyle name="Денежный 2 10 7" xfId="2506"/>
    <cellStyle name="Денежный 2 10 7 2" xfId="2507"/>
    <cellStyle name="Денежный 2 11" xfId="2508"/>
    <cellStyle name="Денежный 2 11 2" xfId="2509"/>
    <cellStyle name="Денежный 2 11 2 2" xfId="2510"/>
    <cellStyle name="Денежный 2 11 2 2 2" xfId="2511"/>
    <cellStyle name="Денежный 2 11 2 2 3" xfId="2512"/>
    <cellStyle name="Денежный 2 11 2 2 4" xfId="2513"/>
    <cellStyle name="Денежный 2 11 2 2 5" xfId="2514"/>
    <cellStyle name="Денежный 2 11 2 2 6" xfId="2515"/>
    <cellStyle name="Денежный 2 11 2 3" xfId="2516"/>
    <cellStyle name="Денежный 2 11 2 3 2" xfId="2517"/>
    <cellStyle name="Денежный 2 11 2 3 3" xfId="2518"/>
    <cellStyle name="Денежный 2 11 2 3 4" xfId="2519"/>
    <cellStyle name="Денежный 2 11 2 3 5" xfId="2520"/>
    <cellStyle name="Денежный 2 11 2 3 6" xfId="2521"/>
    <cellStyle name="Денежный 2 11 2 4" xfId="2522"/>
    <cellStyle name="Денежный 2 11 2 5" xfId="2523"/>
    <cellStyle name="Денежный 2 11 2 6" xfId="2524"/>
    <cellStyle name="Денежный 2 11 2 7" xfId="2525"/>
    <cellStyle name="Денежный 2 11 2 8" xfId="2526"/>
    <cellStyle name="Денежный 2 11 2 9" xfId="2527"/>
    <cellStyle name="Денежный 2 11 3" xfId="2528"/>
    <cellStyle name="Денежный 2 11 4" xfId="2529"/>
    <cellStyle name="Денежный 2 11 4 2" xfId="2530"/>
    <cellStyle name="Денежный 2 11 4 3" xfId="2531"/>
    <cellStyle name="Денежный 2 11 5" xfId="2532"/>
    <cellStyle name="Денежный 2 11 5 2" xfId="2533"/>
    <cellStyle name="Денежный 2 11 6" xfId="2534"/>
    <cellStyle name="Денежный 2 11 6 2" xfId="2535"/>
    <cellStyle name="Денежный 2 11 7" xfId="2536"/>
    <cellStyle name="Денежный 2 11 7 2" xfId="2537"/>
    <cellStyle name="Денежный 2 11 8" xfId="2538"/>
    <cellStyle name="Денежный 2 12" xfId="2539"/>
    <cellStyle name="Денежный 2 12 2" xfId="2540"/>
    <cellStyle name="Денежный 2 12 3" xfId="2541"/>
    <cellStyle name="Денежный 2 12 4" xfId="2542"/>
    <cellStyle name="Денежный 2 12 5" xfId="2543"/>
    <cellStyle name="Денежный 2 12 6" xfId="2544"/>
    <cellStyle name="Денежный 2 13" xfId="2545"/>
    <cellStyle name="Денежный 2 13 2" xfId="2546"/>
    <cellStyle name="Денежный 2 13 3" xfId="2547"/>
    <cellStyle name="Денежный 2 13 4" xfId="2548"/>
    <cellStyle name="Денежный 2 13 5" xfId="2549"/>
    <cellStyle name="Денежный 2 13 6" xfId="2550"/>
    <cellStyle name="Денежный 2 13 7" xfId="2551"/>
    <cellStyle name="Денежный 2 13 8" xfId="2552"/>
    <cellStyle name="Денежный 2 14" xfId="2553"/>
    <cellStyle name="Денежный 2 14 2" xfId="2554"/>
    <cellStyle name="Денежный 2 14 3" xfId="2555"/>
    <cellStyle name="Денежный 2 15" xfId="2556"/>
    <cellStyle name="Денежный 2 15 2" xfId="2557"/>
    <cellStyle name="Денежный 2 15 3" xfId="2558"/>
    <cellStyle name="Денежный 2 15 3 2" xfId="2559"/>
    <cellStyle name="Денежный 2 15 4" xfId="2560"/>
    <cellStyle name="Денежный 2 15 5" xfId="2561"/>
    <cellStyle name="Денежный 2 15 6" xfId="2562"/>
    <cellStyle name="Денежный 2 16" xfId="2563"/>
    <cellStyle name="Денежный 2 16 2" xfId="2564"/>
    <cellStyle name="Денежный 2 16 3" xfId="2565"/>
    <cellStyle name="Денежный 2 16 4" xfId="2566"/>
    <cellStyle name="Денежный 2 16 5" xfId="2567"/>
    <cellStyle name="Денежный 2 16 6" xfId="2568"/>
    <cellStyle name="Денежный 2 17" xfId="2569"/>
    <cellStyle name="Денежный 2 17 2" xfId="2570"/>
    <cellStyle name="Денежный 2 17 3" xfId="2571"/>
    <cellStyle name="Денежный 2 17 4" xfId="2572"/>
    <cellStyle name="Денежный 2 17 5" xfId="2573"/>
    <cellStyle name="Денежный 2 17 6" xfId="2574"/>
    <cellStyle name="Денежный 2 18" xfId="2575"/>
    <cellStyle name="Денежный 2 19" xfId="2576"/>
    <cellStyle name="Денежный 2 2" xfId="2577"/>
    <cellStyle name="Денежный 2 2 10" xfId="2578"/>
    <cellStyle name="Денежный 2 2 10 2" xfId="2579"/>
    <cellStyle name="Денежный 2 2 10 3" xfId="2580"/>
    <cellStyle name="Денежный 2 2 10 4" xfId="2581"/>
    <cellStyle name="Денежный 2 2 10 5" xfId="2582"/>
    <cellStyle name="Денежный 2 2 10 6" xfId="2583"/>
    <cellStyle name="Денежный 2 2 11" xfId="2584"/>
    <cellStyle name="Денежный 2 2 11 2" xfId="2585"/>
    <cellStyle name="Денежный 2 2 11 3" xfId="2586"/>
    <cellStyle name="Денежный 2 2 11 4" xfId="2587"/>
    <cellStyle name="Денежный 2 2 11 5" xfId="2588"/>
    <cellStyle name="Денежный 2 2 11 6" xfId="2589"/>
    <cellStyle name="Денежный 2 2 12" xfId="2590"/>
    <cellStyle name="Денежный 2 2 12 2" xfId="2591"/>
    <cellStyle name="Денежный 2 2 12 3" xfId="2592"/>
    <cellStyle name="Денежный 2 2 12 4" xfId="2593"/>
    <cellStyle name="Денежный 2 2 12 5" xfId="2594"/>
    <cellStyle name="Денежный 2 2 12 6" xfId="2595"/>
    <cellStyle name="Денежный 2 2 13" xfId="2596"/>
    <cellStyle name="Денежный 2 2 14" xfId="2597"/>
    <cellStyle name="Денежный 2 2 15" xfId="2598"/>
    <cellStyle name="Денежный 2 2 16" xfId="2599"/>
    <cellStyle name="Денежный 2 2 17" xfId="2600"/>
    <cellStyle name="Денежный 2 2 2" xfId="2601"/>
    <cellStyle name="Денежный 2 2 2 10" xfId="2602"/>
    <cellStyle name="Денежный 2 2 2 11" xfId="2603"/>
    <cellStyle name="Денежный 2 2 2 12" xfId="2604"/>
    <cellStyle name="Денежный 2 2 2 13" xfId="2605"/>
    <cellStyle name="Денежный 2 2 2 2" xfId="2606"/>
    <cellStyle name="Денежный 2 2 2 3" xfId="2607"/>
    <cellStyle name="Денежный 2 2 2 3 2" xfId="2608"/>
    <cellStyle name="Денежный 2 2 2 3 3" xfId="2609"/>
    <cellStyle name="Денежный 2 2 2 3 4" xfId="2610"/>
    <cellStyle name="Денежный 2 2 2 3 5" xfId="2611"/>
    <cellStyle name="Денежный 2 2 2 3 6" xfId="2612"/>
    <cellStyle name="Денежный 2 2 2 4" xfId="2613"/>
    <cellStyle name="Денежный 2 2 2 4 2" xfId="2614"/>
    <cellStyle name="Денежный 2 2 2 4 3" xfId="2615"/>
    <cellStyle name="Денежный 2 2 2 4 4" xfId="2616"/>
    <cellStyle name="Денежный 2 2 2 4 5" xfId="2617"/>
    <cellStyle name="Денежный 2 2 2 4 6" xfId="2618"/>
    <cellStyle name="Денежный 2 2 2 4 7" xfId="2619"/>
    <cellStyle name="Денежный 2 2 2 5" xfId="2620"/>
    <cellStyle name="Денежный 2 2 2 6" xfId="2621"/>
    <cellStyle name="Денежный 2 2 2 7" xfId="2622"/>
    <cellStyle name="Денежный 2 2 2 8" xfId="2623"/>
    <cellStyle name="Денежный 2 2 2 9" xfId="2624"/>
    <cellStyle name="Денежный 2 2 3" xfId="2625"/>
    <cellStyle name="Денежный 2 2 3 2" xfId="2626"/>
    <cellStyle name="Денежный 2 2 3 3" xfId="2627"/>
    <cellStyle name="Денежный 2 2 3 3 2" xfId="2628"/>
    <cellStyle name="Денежный 2 2 3 4" xfId="2629"/>
    <cellStyle name="Денежный 2 2 3 5" xfId="2630"/>
    <cellStyle name="Денежный 2 2 3 6" xfId="2631"/>
    <cellStyle name="Денежный 2 2 4" xfId="2632"/>
    <cellStyle name="Денежный 2 2 5" xfId="2633"/>
    <cellStyle name="Денежный 2 2 5 2" xfId="2634"/>
    <cellStyle name="Денежный 2 2 5 2 2" xfId="2635"/>
    <cellStyle name="Денежный 2 2 5 2 3" xfId="2636"/>
    <cellStyle name="Денежный 2 2 5 2 4" xfId="2637"/>
    <cellStyle name="Денежный 2 2 5 2 5" xfId="2638"/>
    <cellStyle name="Денежный 2 2 5 2 6" xfId="2639"/>
    <cellStyle name="Денежный 2 2 6" xfId="2640"/>
    <cellStyle name="Денежный 2 2 6 2" xfId="2641"/>
    <cellStyle name="Денежный 2 2 6 3" xfId="2642"/>
    <cellStyle name="Денежный 2 2 6 4" xfId="2643"/>
    <cellStyle name="Денежный 2 2 6 5" xfId="2644"/>
    <cellStyle name="Денежный 2 2 6 6" xfId="2645"/>
    <cellStyle name="Денежный 2 2 7" xfId="2646"/>
    <cellStyle name="Денежный 2 2 7 2" xfId="2647"/>
    <cellStyle name="Денежный 2 2 7 3" xfId="2648"/>
    <cellStyle name="Денежный 2 2 7 4" xfId="2649"/>
    <cellStyle name="Денежный 2 2 7 5" xfId="2650"/>
    <cellStyle name="Денежный 2 2 7 6" xfId="2651"/>
    <cellStyle name="Денежный 2 2 8" xfId="2652"/>
    <cellStyle name="Денежный 2 2 8 2" xfId="2653"/>
    <cellStyle name="Денежный 2 2 8 3" xfId="2654"/>
    <cellStyle name="Денежный 2 2 8 4" xfId="2655"/>
    <cellStyle name="Денежный 2 2 8 5" xfId="2656"/>
    <cellStyle name="Денежный 2 2 8 6" xfId="2657"/>
    <cellStyle name="Денежный 2 2 9" xfId="2658"/>
    <cellStyle name="Денежный 2 2 9 2" xfId="2659"/>
    <cellStyle name="Денежный 2 2 9 3" xfId="2660"/>
    <cellStyle name="Денежный 2 2 9 4" xfId="2661"/>
    <cellStyle name="Денежный 2 2 9 5" xfId="2662"/>
    <cellStyle name="Денежный 2 2 9 6" xfId="2663"/>
    <cellStyle name="Денежный 2 20" xfId="2664"/>
    <cellStyle name="Денежный 2 21" xfId="2665"/>
    <cellStyle name="Денежный 2 21 2" xfId="2666"/>
    <cellStyle name="Денежный 2 21 3" xfId="2667"/>
    <cellStyle name="Денежный 2 21 4" xfId="2668"/>
    <cellStyle name="Денежный 2 21 5" xfId="2669"/>
    <cellStyle name="Денежный 2 21 6" xfId="2670"/>
    <cellStyle name="Денежный 2 22" xfId="2671"/>
    <cellStyle name="Денежный 2 22 2" xfId="2672"/>
    <cellStyle name="Денежный 2 22 3" xfId="2673"/>
    <cellStyle name="Денежный 2 22 4" xfId="2674"/>
    <cellStyle name="Денежный 2 22 5" xfId="2675"/>
    <cellStyle name="Денежный 2 22 6" xfId="2676"/>
    <cellStyle name="Денежный 2 23" xfId="2677"/>
    <cellStyle name="Денежный 2 23 2" xfId="2678"/>
    <cellStyle name="Денежный 2 23 3" xfId="2679"/>
    <cellStyle name="Денежный 2 23 4" xfId="2680"/>
    <cellStyle name="Денежный 2 23 5" xfId="2681"/>
    <cellStyle name="Денежный 2 23 6" xfId="2682"/>
    <cellStyle name="Денежный 2 24" xfId="2683"/>
    <cellStyle name="Денежный 2 24 2" xfId="2684"/>
    <cellStyle name="Денежный 2 24 3" xfId="2685"/>
    <cellStyle name="Денежный 2 24 3 2" xfId="2686"/>
    <cellStyle name="Денежный 2 24 3 3" xfId="2687"/>
    <cellStyle name="Денежный 2 24 4" xfId="2688"/>
    <cellStyle name="Денежный 2 24 4 2" xfId="2689"/>
    <cellStyle name="Денежный 2 24 4 3" xfId="2690"/>
    <cellStyle name="Денежный 2 24 5" xfId="2691"/>
    <cellStyle name="Денежный 2 24 6" xfId="2692"/>
    <cellStyle name="Денежный 2 24 7" xfId="2693"/>
    <cellStyle name="Денежный 2 24 8" xfId="2694"/>
    <cellStyle name="Денежный 2 25" xfId="2695"/>
    <cellStyle name="Денежный 2 26" xfId="2696"/>
    <cellStyle name="Денежный 2 27" xfId="2697"/>
    <cellStyle name="Денежный 2 28" xfId="2698"/>
    <cellStyle name="Денежный 2 28 2" xfId="2699"/>
    <cellStyle name="Денежный 2 28 3" xfId="2700"/>
    <cellStyle name="Денежный 2 28 4" xfId="2701"/>
    <cellStyle name="Денежный 2 28 5" xfId="2702"/>
    <cellStyle name="Денежный 2 28 6" xfId="2703"/>
    <cellStyle name="Денежный 2 29" xfId="2704"/>
    <cellStyle name="Денежный 2 29 2" xfId="2705"/>
    <cellStyle name="Денежный 2 29 3" xfId="2706"/>
    <cellStyle name="Денежный 2 29 4" xfId="2707"/>
    <cellStyle name="Денежный 2 29 5" xfId="2708"/>
    <cellStyle name="Денежный 2 29 6" xfId="2709"/>
    <cellStyle name="Денежный 2 3" xfId="2710"/>
    <cellStyle name="Денежный 2 3 10" xfId="2711"/>
    <cellStyle name="Денежный 2 3 11" xfId="2712"/>
    <cellStyle name="Денежный 2 3 12" xfId="2713"/>
    <cellStyle name="Денежный 2 3 13" xfId="2714"/>
    <cellStyle name="Денежный 2 3 14" xfId="2715"/>
    <cellStyle name="Денежный 2 3 2" xfId="2716"/>
    <cellStyle name="Денежный 2 3 2 2" xfId="2717"/>
    <cellStyle name="Денежный 2 3 2 3" xfId="2718"/>
    <cellStyle name="Денежный 2 3 2 3 2" xfId="2719"/>
    <cellStyle name="Денежный 2 3 2 3 3" xfId="2720"/>
    <cellStyle name="Денежный 2 3 2 3 4" xfId="2721"/>
    <cellStyle name="Денежный 2 3 2 3 5" xfId="2722"/>
    <cellStyle name="Денежный 2 3 2 3 6" xfId="2723"/>
    <cellStyle name="Денежный 2 3 2 4" xfId="2724"/>
    <cellStyle name="Денежный 2 3 3" xfId="2725"/>
    <cellStyle name="Денежный 2 3 4" xfId="2726"/>
    <cellStyle name="Денежный 2 3 5" xfId="2727"/>
    <cellStyle name="Денежный 2 3 6" xfId="2728"/>
    <cellStyle name="Денежный 2 3 7" xfId="2729"/>
    <cellStyle name="Денежный 2 3 8" xfId="2730"/>
    <cellStyle name="Денежный 2 3 9" xfId="2731"/>
    <cellStyle name="Денежный 2 3 9 10" xfId="2732"/>
    <cellStyle name="Денежный 2 3 9 2" xfId="2733"/>
    <cellStyle name="Денежный 2 3 9 2 2" xfId="2734"/>
    <cellStyle name="Денежный 2 3 9 2 3" xfId="2735"/>
    <cellStyle name="Денежный 2 3 9 2 4" xfId="2736"/>
    <cellStyle name="Денежный 2 3 9 2 5" xfId="2737"/>
    <cellStyle name="Денежный 2 3 9 2 6" xfId="2738"/>
    <cellStyle name="Денежный 2 3 9 3" xfId="2739"/>
    <cellStyle name="Денежный 2 3 9 4" xfId="2740"/>
    <cellStyle name="Денежный 2 3 9 5" xfId="2741"/>
    <cellStyle name="Денежный 2 3 9 6" xfId="2742"/>
    <cellStyle name="Денежный 2 3 9 7" xfId="2743"/>
    <cellStyle name="Денежный 2 3 9 8" xfId="2744"/>
    <cellStyle name="Денежный 2 3 9 9" xfId="2745"/>
    <cellStyle name="Денежный 2 30" xfId="2746"/>
    <cellStyle name="Денежный 2 31" xfId="2747"/>
    <cellStyle name="Денежный 2 32" xfId="2748"/>
    <cellStyle name="Денежный 2 33" xfId="2749"/>
    <cellStyle name="Денежный 2 34" xfId="2750"/>
    <cellStyle name="Денежный 2 34 2" xfId="2751"/>
    <cellStyle name="Денежный 2 34 3" xfId="2752"/>
    <cellStyle name="Денежный 2 34 4" xfId="2753"/>
    <cellStyle name="Денежный 2 34 5" xfId="2754"/>
    <cellStyle name="Денежный 2 34 6" xfId="2755"/>
    <cellStyle name="Денежный 2 35" xfId="2756"/>
    <cellStyle name="Денежный 2 35 2" xfId="2757"/>
    <cellStyle name="Денежный 2 35 3" xfId="2758"/>
    <cellStyle name="Денежный 2 35 4" xfId="2759"/>
    <cellStyle name="Денежный 2 35 5" xfId="2760"/>
    <cellStyle name="Денежный 2 35 6" xfId="2761"/>
    <cellStyle name="Денежный 2 36" xfId="2762"/>
    <cellStyle name="Денежный 2 36 2" xfId="2763"/>
    <cellStyle name="Денежный 2 37" xfId="2764"/>
    <cellStyle name="Денежный 2 38" xfId="2765"/>
    <cellStyle name="Денежный 2 39" xfId="2766"/>
    <cellStyle name="Денежный 2 4" xfId="2767"/>
    <cellStyle name="Денежный 2 4 10" xfId="2768"/>
    <cellStyle name="Денежный 2 4 11" xfId="2769"/>
    <cellStyle name="Денежный 2 4 12" xfId="2770"/>
    <cellStyle name="Денежный 2 4 13" xfId="2771"/>
    <cellStyle name="Денежный 2 4 14" xfId="2772"/>
    <cellStyle name="Денежный 2 4 2" xfId="2773"/>
    <cellStyle name="Денежный 2 4 2 2" xfId="2774"/>
    <cellStyle name="Денежный 2 4 2 3" xfId="2775"/>
    <cellStyle name="Денежный 2 4 3" xfId="2776"/>
    <cellStyle name="Денежный 2 4 3 2" xfId="2777"/>
    <cellStyle name="Денежный 2 4 3 3" xfId="2778"/>
    <cellStyle name="Денежный 2 4 4" xfId="2779"/>
    <cellStyle name="Денежный 2 4 5" xfId="2780"/>
    <cellStyle name="Денежный 2 4 6" xfId="2781"/>
    <cellStyle name="Денежный 2 4 7" xfId="2782"/>
    <cellStyle name="Денежный 2 4 8" xfId="2783"/>
    <cellStyle name="Денежный 2 4 9" xfId="2784"/>
    <cellStyle name="Денежный 2 40" xfId="2785"/>
    <cellStyle name="Денежный 2 41" xfId="2786"/>
    <cellStyle name="Денежный 2 42" xfId="2787"/>
    <cellStyle name="Денежный 2 43" xfId="2788"/>
    <cellStyle name="Денежный 2 44" xfId="2789"/>
    <cellStyle name="Денежный 2 44 10" xfId="2790"/>
    <cellStyle name="Денежный 2 44 11" xfId="2791"/>
    <cellStyle name="Денежный 2 44 12" xfId="2792"/>
    <cellStyle name="Денежный 2 44 2" xfId="2793"/>
    <cellStyle name="Денежный 2 44 2 10" xfId="2794"/>
    <cellStyle name="Денежный 2 44 2 11" xfId="2795"/>
    <cellStyle name="Денежный 2 44 2 12" xfId="2796"/>
    <cellStyle name="Денежный 2 44 2 2" xfId="2797"/>
    <cellStyle name="Денежный 2 44 2 2 10" xfId="2798"/>
    <cellStyle name="Денежный 2 44 2 2 2" xfId="2799"/>
    <cellStyle name="Денежный 2 44 2 2 2 2" xfId="2800"/>
    <cellStyle name="Денежный 2 44 2 2 2 2 2" xfId="2801"/>
    <cellStyle name="Денежный 2 44 2 2 2 2 3" xfId="2802"/>
    <cellStyle name="Денежный 2 44 2 2 2 2 4" xfId="2803"/>
    <cellStyle name="Денежный 2 44 2 2 2 2 5" xfId="2804"/>
    <cellStyle name="Денежный 2 44 2 2 2 2 6" xfId="2805"/>
    <cellStyle name="Денежный 2 44 2 2 2 2 7" xfId="2806"/>
    <cellStyle name="Денежный 2 44 2 2 2 2 8" xfId="2807"/>
    <cellStyle name="Денежный 2 44 2 2 2 3" xfId="2808"/>
    <cellStyle name="Денежный 2 44 2 2 2 4" xfId="2809"/>
    <cellStyle name="Денежный 2 44 2 2 2 5" xfId="2810"/>
    <cellStyle name="Денежный 2 44 2 2 2 6" xfId="2811"/>
    <cellStyle name="Денежный 2 44 2 2 2 7" xfId="2812"/>
    <cellStyle name="Денежный 2 44 2 2 2 8" xfId="2813"/>
    <cellStyle name="Денежный 2 44 2 2 3" xfId="2814"/>
    <cellStyle name="Денежный 2 44 2 2 4" xfId="2815"/>
    <cellStyle name="Денежный 2 44 2 2 5" xfId="2816"/>
    <cellStyle name="Денежный 2 44 2 2 6" xfId="2817"/>
    <cellStyle name="Денежный 2 44 2 2 7" xfId="2818"/>
    <cellStyle name="Денежный 2 44 2 2 8" xfId="2819"/>
    <cellStyle name="Денежный 2 44 2 2 9" xfId="2820"/>
    <cellStyle name="Денежный 2 44 2 3" xfId="2821"/>
    <cellStyle name="Денежный 2 44 2 4" xfId="2822"/>
    <cellStyle name="Денежный 2 44 2 5" xfId="2823"/>
    <cellStyle name="Денежный 2 44 2 5 2" xfId="2824"/>
    <cellStyle name="Денежный 2 44 2 5 2 2" xfId="2825"/>
    <cellStyle name="Денежный 2 44 2 5 2 3" xfId="2826"/>
    <cellStyle name="Денежный 2 44 2 5 2 4" xfId="2827"/>
    <cellStyle name="Денежный 2 44 2 5 2 5" xfId="2828"/>
    <cellStyle name="Денежный 2 44 2 5 2 6" xfId="2829"/>
    <cellStyle name="Денежный 2 44 2 5 2 7" xfId="2830"/>
    <cellStyle name="Денежный 2 44 2 5 2 8" xfId="2831"/>
    <cellStyle name="Денежный 2 44 2 5 3" xfId="2832"/>
    <cellStyle name="Денежный 2 44 2 5 4" xfId="2833"/>
    <cellStyle name="Денежный 2 44 2 5 5" xfId="2834"/>
    <cellStyle name="Денежный 2 44 2 5 6" xfId="2835"/>
    <cellStyle name="Денежный 2 44 2 5 7" xfId="2836"/>
    <cellStyle name="Денежный 2 44 2 5 8" xfId="2837"/>
    <cellStyle name="Денежный 2 44 2 6" xfId="2838"/>
    <cellStyle name="Денежный 2 44 2 7" xfId="2839"/>
    <cellStyle name="Денежный 2 44 2 8" xfId="2840"/>
    <cellStyle name="Денежный 2 44 2 9" xfId="2841"/>
    <cellStyle name="Денежный 2 44 3" xfId="2842"/>
    <cellStyle name="Денежный 2 44 3 10" xfId="2843"/>
    <cellStyle name="Денежный 2 44 3 2" xfId="2844"/>
    <cellStyle name="Денежный 2 44 3 2 2" xfId="2845"/>
    <cellStyle name="Денежный 2 44 3 2 2 2" xfId="2846"/>
    <cellStyle name="Денежный 2 44 3 2 2 3" xfId="2847"/>
    <cellStyle name="Денежный 2 44 3 2 2 4" xfId="2848"/>
    <cellStyle name="Денежный 2 44 3 2 2 5" xfId="2849"/>
    <cellStyle name="Денежный 2 44 3 2 2 6" xfId="2850"/>
    <cellStyle name="Денежный 2 44 3 2 2 7" xfId="2851"/>
    <cellStyle name="Денежный 2 44 3 2 2 8" xfId="2852"/>
    <cellStyle name="Денежный 2 44 3 2 3" xfId="2853"/>
    <cellStyle name="Денежный 2 44 3 2 4" xfId="2854"/>
    <cellStyle name="Денежный 2 44 3 2 5" xfId="2855"/>
    <cellStyle name="Денежный 2 44 3 2 6" xfId="2856"/>
    <cellStyle name="Денежный 2 44 3 2 7" xfId="2857"/>
    <cellStyle name="Денежный 2 44 3 2 8" xfId="2858"/>
    <cellStyle name="Денежный 2 44 3 3" xfId="2859"/>
    <cellStyle name="Денежный 2 44 3 4" xfId="2860"/>
    <cellStyle name="Денежный 2 44 3 5" xfId="2861"/>
    <cellStyle name="Денежный 2 44 3 6" xfId="2862"/>
    <cellStyle name="Денежный 2 44 3 7" xfId="2863"/>
    <cellStyle name="Денежный 2 44 3 8" xfId="2864"/>
    <cellStyle name="Денежный 2 44 3 9" xfId="2865"/>
    <cellStyle name="Денежный 2 44 4" xfId="2866"/>
    <cellStyle name="Денежный 2 44 5" xfId="2867"/>
    <cellStyle name="Денежный 2 44 5 2" xfId="2868"/>
    <cellStyle name="Денежный 2 44 5 2 2" xfId="2869"/>
    <cellStyle name="Денежный 2 44 5 2 3" xfId="2870"/>
    <cellStyle name="Денежный 2 44 5 2 4" xfId="2871"/>
    <cellStyle name="Денежный 2 44 5 2 5" xfId="2872"/>
    <cellStyle name="Денежный 2 44 5 2 6" xfId="2873"/>
    <cellStyle name="Денежный 2 44 5 2 7" xfId="2874"/>
    <cellStyle name="Денежный 2 44 5 2 8" xfId="2875"/>
    <cellStyle name="Денежный 2 44 5 3" xfId="2876"/>
    <cellStyle name="Денежный 2 44 5 4" xfId="2877"/>
    <cellStyle name="Денежный 2 44 5 5" xfId="2878"/>
    <cellStyle name="Денежный 2 44 5 6" xfId="2879"/>
    <cellStyle name="Денежный 2 44 5 7" xfId="2880"/>
    <cellStyle name="Денежный 2 44 5 8" xfId="2881"/>
    <cellStyle name="Денежный 2 44 6" xfId="2882"/>
    <cellStyle name="Денежный 2 44 7" xfId="2883"/>
    <cellStyle name="Денежный 2 44 8" xfId="2884"/>
    <cellStyle name="Денежный 2 44 9" xfId="2885"/>
    <cellStyle name="Денежный 2 45" xfId="2886"/>
    <cellStyle name="Денежный 2 45 2" xfId="2887"/>
    <cellStyle name="Денежный 2 45 3" xfId="2888"/>
    <cellStyle name="Денежный 2 45 4" xfId="2889"/>
    <cellStyle name="Денежный 2 45 5" xfId="2890"/>
    <cellStyle name="Денежный 2 45 6" xfId="2891"/>
    <cellStyle name="Денежный 2 46" xfId="2892"/>
    <cellStyle name="Денежный 2 47" xfId="2893"/>
    <cellStyle name="Денежный 2 48" xfId="2894"/>
    <cellStyle name="Денежный 2 48 2" xfId="2895"/>
    <cellStyle name="Денежный 2 49" xfId="2896"/>
    <cellStyle name="Денежный 2 49 10" xfId="2897"/>
    <cellStyle name="Денежный 2 49 2" xfId="2898"/>
    <cellStyle name="Денежный 2 49 2 2" xfId="2899"/>
    <cellStyle name="Денежный 2 49 2 2 2" xfId="2900"/>
    <cellStyle name="Денежный 2 49 2 2 3" xfId="2901"/>
    <cellStyle name="Денежный 2 49 2 2 4" xfId="2902"/>
    <cellStyle name="Денежный 2 49 2 2 5" xfId="2903"/>
    <cellStyle name="Денежный 2 49 2 2 6" xfId="2904"/>
    <cellStyle name="Денежный 2 49 2 2 7" xfId="2905"/>
    <cellStyle name="Денежный 2 49 2 2 8" xfId="2906"/>
    <cellStyle name="Денежный 2 49 2 3" xfId="2907"/>
    <cellStyle name="Денежный 2 49 2 4" xfId="2908"/>
    <cellStyle name="Денежный 2 49 2 5" xfId="2909"/>
    <cellStyle name="Денежный 2 49 2 6" xfId="2910"/>
    <cellStyle name="Денежный 2 49 2 7" xfId="2911"/>
    <cellStyle name="Денежный 2 49 2 8" xfId="2912"/>
    <cellStyle name="Денежный 2 49 3" xfId="2913"/>
    <cellStyle name="Денежный 2 49 4" xfId="2914"/>
    <cellStyle name="Денежный 2 49 5" xfId="2915"/>
    <cellStyle name="Денежный 2 49 6" xfId="2916"/>
    <cellStyle name="Денежный 2 49 7" xfId="2917"/>
    <cellStyle name="Денежный 2 49 8" xfId="2918"/>
    <cellStyle name="Денежный 2 49 9" xfId="2919"/>
    <cellStyle name="Денежный 2 5" xfId="2920"/>
    <cellStyle name="Денежный 2 5 10" xfId="2921"/>
    <cellStyle name="Денежный 2 5 10 2" xfId="2922"/>
    <cellStyle name="Денежный 2 5 11" xfId="2923"/>
    <cellStyle name="Денежный 2 5 12" xfId="2924"/>
    <cellStyle name="Денежный 2 5 13" xfId="2925"/>
    <cellStyle name="Денежный 2 5 14" xfId="2926"/>
    <cellStyle name="Денежный 2 5 2" xfId="2927"/>
    <cellStyle name="Денежный 2 5 2 2" xfId="2928"/>
    <cellStyle name="Денежный 2 5 2 3" xfId="2929"/>
    <cellStyle name="Денежный 2 5 2 4" xfId="2930"/>
    <cellStyle name="Денежный 2 5 2 5" xfId="2931"/>
    <cellStyle name="Денежный 2 5 2 6" xfId="2932"/>
    <cellStyle name="Денежный 2 5 2 7" xfId="2933"/>
    <cellStyle name="Денежный 2 5 2 8" xfId="2934"/>
    <cellStyle name="Денежный 2 5 2 9" xfId="2935"/>
    <cellStyle name="Денежный 2 5 3" xfId="2936"/>
    <cellStyle name="Денежный 2 5 3 2" xfId="2937"/>
    <cellStyle name="Денежный 2 5 3 3" xfId="2938"/>
    <cellStyle name="Денежный 2 5 3 4" xfId="2939"/>
    <cellStyle name="Денежный 2 5 3 5" xfId="2940"/>
    <cellStyle name="Денежный 2 5 3 6" xfId="2941"/>
    <cellStyle name="Денежный 2 5 3 6 2" xfId="2942"/>
    <cellStyle name="Денежный 2 5 3 7" xfId="2943"/>
    <cellStyle name="Денежный 2 5 3 8" xfId="2944"/>
    <cellStyle name="Денежный 2 5 3 9" xfId="2945"/>
    <cellStyle name="Денежный 2 5 4" xfId="2946"/>
    <cellStyle name="Денежный 2 5 4 2" xfId="2947"/>
    <cellStyle name="Денежный 2 5 4 3" xfId="2948"/>
    <cellStyle name="Денежный 2 5 4 4" xfId="2949"/>
    <cellStyle name="Денежный 2 5 4 5" xfId="2950"/>
    <cellStyle name="Денежный 2 5 4 6" xfId="2951"/>
    <cellStyle name="Денежный 2 5 4 7" xfId="2952"/>
    <cellStyle name="Денежный 2 5 4 8" xfId="2953"/>
    <cellStyle name="Денежный 2 5 4 9" xfId="2954"/>
    <cellStyle name="Денежный 2 5 5" xfId="2955"/>
    <cellStyle name="Денежный 2 5 6" xfId="2956"/>
    <cellStyle name="Денежный 2 5 6 2" xfId="2957"/>
    <cellStyle name="Денежный 2 5 6 3" xfId="2958"/>
    <cellStyle name="Денежный 2 5 6 4" xfId="2959"/>
    <cellStyle name="Денежный 2 5 6 5" xfId="2960"/>
    <cellStyle name="Денежный 2 5 6 6" xfId="2961"/>
    <cellStyle name="Денежный 2 5 7" xfId="2962"/>
    <cellStyle name="Денежный 2 5 7 2" xfId="2963"/>
    <cellStyle name="Денежный 2 5 7 3" xfId="2964"/>
    <cellStyle name="Денежный 2 5 7 4" xfId="2965"/>
    <cellStyle name="Денежный 2 5 7 5" xfId="2966"/>
    <cellStyle name="Денежный 2 5 7 6" xfId="2967"/>
    <cellStyle name="Денежный 2 5 8" xfId="2968"/>
    <cellStyle name="Денежный 2 5 9" xfId="2969"/>
    <cellStyle name="Денежный 2 5 9 2" xfId="2970"/>
    <cellStyle name="Денежный 2 50" xfId="2971"/>
    <cellStyle name="Денежный 2 50 2" xfId="2972"/>
    <cellStyle name="Денежный 2 51" xfId="2973"/>
    <cellStyle name="Денежный 2 52" xfId="2974"/>
    <cellStyle name="Денежный 2 52 2" xfId="2975"/>
    <cellStyle name="Денежный 2 53" xfId="2976"/>
    <cellStyle name="Денежный 2 53 2" xfId="2977"/>
    <cellStyle name="Денежный 2 53 2 2" xfId="2978"/>
    <cellStyle name="Денежный 2 53 2 3" xfId="2979"/>
    <cellStyle name="Денежный 2 53 2 4" xfId="2980"/>
    <cellStyle name="Денежный 2 53 2 5" xfId="2981"/>
    <cellStyle name="Денежный 2 53 2 6" xfId="2982"/>
    <cellStyle name="Денежный 2 53 2 7" xfId="2983"/>
    <cellStyle name="Денежный 2 53 2 8" xfId="2984"/>
    <cellStyle name="Денежный 2 53 3" xfId="2985"/>
    <cellStyle name="Денежный 2 53 4" xfId="2986"/>
    <cellStyle name="Денежный 2 53 5" xfId="2987"/>
    <cellStyle name="Денежный 2 53 6" xfId="2988"/>
    <cellStyle name="Денежный 2 53 7" xfId="2989"/>
    <cellStyle name="Денежный 2 53 8" xfId="2990"/>
    <cellStyle name="Денежный 2 54" xfId="2991"/>
    <cellStyle name="Денежный 2 55" xfId="2992"/>
    <cellStyle name="Денежный 2 56" xfId="2993"/>
    <cellStyle name="Денежный 2 57" xfId="2994"/>
    <cellStyle name="Денежный 2 58" xfId="2995"/>
    <cellStyle name="Денежный 2 59" xfId="2996"/>
    <cellStyle name="Денежный 2 6" xfId="2997"/>
    <cellStyle name="Денежный 2 6 2" xfId="2998"/>
    <cellStyle name="Денежный 2 6 3" xfId="2999"/>
    <cellStyle name="Денежный 2 6 4" xfId="3000"/>
    <cellStyle name="Денежный 2 6 5" xfId="3001"/>
    <cellStyle name="Денежный 2 6 6" xfId="3002"/>
    <cellStyle name="Денежный 2 60" xfId="3003"/>
    <cellStyle name="Денежный 2 7" xfId="3004"/>
    <cellStyle name="Денежный 2 7 2" xfId="3005"/>
    <cellStyle name="Денежный 2 7 3" xfId="3006"/>
    <cellStyle name="Денежный 2 7 4" xfId="3007"/>
    <cellStyle name="Денежный 2 7 5" xfId="3008"/>
    <cellStyle name="Денежный 2 7 6" xfId="3009"/>
    <cellStyle name="Денежный 2 8" xfId="3010"/>
    <cellStyle name="Денежный 2 8 2" xfId="3011"/>
    <cellStyle name="Денежный 2 8 3" xfId="3012"/>
    <cellStyle name="Денежный 2 8 4" xfId="3013"/>
    <cellStyle name="Денежный 2 8 5" xfId="3014"/>
    <cellStyle name="Денежный 2 8 6" xfId="3015"/>
    <cellStyle name="Денежный 2 9" xfId="3016"/>
    <cellStyle name="Денежный 2 9 2" xfId="3017"/>
    <cellStyle name="Денежный 2 9 3" xfId="3018"/>
    <cellStyle name="Денежный 2 9 4" xfId="3019"/>
    <cellStyle name="Денежный 2 9 5" xfId="3020"/>
    <cellStyle name="Денежный 2 9 6" xfId="3021"/>
    <cellStyle name="Денежный 2_942_koltushi-23-24.05.13" xfId="3022"/>
    <cellStyle name="Денежный 20" xfId="3023"/>
    <cellStyle name="Денежный 20 2" xfId="3024"/>
    <cellStyle name="Денежный 21" xfId="3025"/>
    <cellStyle name="Денежный 21 2" xfId="3026"/>
    <cellStyle name="Денежный 22" xfId="3027"/>
    <cellStyle name="Денежный 22 2" xfId="3028"/>
    <cellStyle name="Денежный 23" xfId="3029"/>
    <cellStyle name="Денежный 23 2" xfId="3030"/>
    <cellStyle name="Денежный 24" xfId="3031"/>
    <cellStyle name="Денежный 24 10" xfId="3032"/>
    <cellStyle name="Денежный 24 11" xfId="3033"/>
    <cellStyle name="Денежный 24 12" xfId="3034"/>
    <cellStyle name="Денежный 24 12 2" xfId="3035"/>
    <cellStyle name="Денежный 24 12 3" xfId="3036"/>
    <cellStyle name="Денежный 24 13" xfId="3037"/>
    <cellStyle name="Денежный 24 14" xfId="3038"/>
    <cellStyle name="Денежный 24 15" xfId="3039"/>
    <cellStyle name="Денежный 24 2" xfId="3040"/>
    <cellStyle name="Денежный 24 2 2" xfId="3041"/>
    <cellStyle name="Денежный 24 2 2 2" xfId="3042"/>
    <cellStyle name="Денежный 24 2 2 2 2" xfId="3043"/>
    <cellStyle name="Денежный 24 2 2 2 2 2" xfId="3044"/>
    <cellStyle name="Денежный 24 2 2 2 3" xfId="3045"/>
    <cellStyle name="Денежный 24 2 2 3" xfId="3046"/>
    <cellStyle name="Денежный 24 2 2 3 10" xfId="3047"/>
    <cellStyle name="Денежный 24 2 2 3 11" xfId="3048"/>
    <cellStyle name="Денежный 24 2 2 3 12" xfId="3049"/>
    <cellStyle name="Денежный 24 2 2 3 13" xfId="3050"/>
    <cellStyle name="Денежный 24 2 2 3 14" xfId="3051"/>
    <cellStyle name="Денежный 24 2 2 3 2" xfId="3052"/>
    <cellStyle name="Денежный 24 2 2 3 2 10" xfId="3053"/>
    <cellStyle name="Денежный 24 2 2 3 2 11" xfId="3054"/>
    <cellStyle name="Денежный 24 2 2 3 2 12" xfId="3055"/>
    <cellStyle name="Денежный 24 2 2 3 2 2" xfId="3056"/>
    <cellStyle name="Денежный 24 2 2 3 2 2 10" xfId="3057"/>
    <cellStyle name="Денежный 24 2 2 3 2 2 2" xfId="3058"/>
    <cellStyle name="Денежный 24 2 2 3 2 2 2 2" xfId="3059"/>
    <cellStyle name="Денежный 24 2 2 3 2 2 2 2 2" xfId="3060"/>
    <cellStyle name="Денежный 24 2 2 3 2 2 2 2 3" xfId="3061"/>
    <cellStyle name="Денежный 24 2 2 3 2 2 2 2 4" xfId="3062"/>
    <cellStyle name="Денежный 24 2 2 3 2 2 2 2 5" xfId="3063"/>
    <cellStyle name="Денежный 24 2 2 3 2 2 2 2 6" xfId="3064"/>
    <cellStyle name="Денежный 24 2 2 3 2 2 2 2 7" xfId="3065"/>
    <cellStyle name="Денежный 24 2 2 3 2 2 2 2 8" xfId="3066"/>
    <cellStyle name="Денежный 24 2 2 3 2 2 2 3" xfId="3067"/>
    <cellStyle name="Денежный 24 2 2 3 2 2 2 4" xfId="3068"/>
    <cellStyle name="Денежный 24 2 2 3 2 2 2 5" xfId="3069"/>
    <cellStyle name="Денежный 24 2 2 3 2 2 2 6" xfId="3070"/>
    <cellStyle name="Денежный 24 2 2 3 2 2 2 7" xfId="3071"/>
    <cellStyle name="Денежный 24 2 2 3 2 2 2 8" xfId="3072"/>
    <cellStyle name="Денежный 24 2 2 3 2 2 3" xfId="3073"/>
    <cellStyle name="Денежный 24 2 2 3 2 2 4" xfId="3074"/>
    <cellStyle name="Денежный 24 2 2 3 2 2 5" xfId="3075"/>
    <cellStyle name="Денежный 24 2 2 3 2 2 6" xfId="3076"/>
    <cellStyle name="Денежный 24 2 2 3 2 2 7" xfId="3077"/>
    <cellStyle name="Денежный 24 2 2 3 2 2 8" xfId="3078"/>
    <cellStyle name="Денежный 24 2 2 3 2 2 9" xfId="3079"/>
    <cellStyle name="Денежный 24 2 2 3 2 3" xfId="3080"/>
    <cellStyle name="Денежный 24 2 2 3 2 4" xfId="3081"/>
    <cellStyle name="Денежный 24 2 2 3 2 5" xfId="3082"/>
    <cellStyle name="Денежный 24 2 2 3 2 5 2" xfId="3083"/>
    <cellStyle name="Денежный 24 2 2 3 2 5 2 2" xfId="3084"/>
    <cellStyle name="Денежный 24 2 2 3 2 5 2 3" xfId="3085"/>
    <cellStyle name="Денежный 24 2 2 3 2 5 2 4" xfId="3086"/>
    <cellStyle name="Денежный 24 2 2 3 2 5 2 5" xfId="3087"/>
    <cellStyle name="Денежный 24 2 2 3 2 5 2 6" xfId="3088"/>
    <cellStyle name="Денежный 24 2 2 3 2 5 2 7" xfId="3089"/>
    <cellStyle name="Денежный 24 2 2 3 2 5 2 8" xfId="3090"/>
    <cellStyle name="Денежный 24 2 2 3 2 5 3" xfId="3091"/>
    <cellStyle name="Денежный 24 2 2 3 2 5 4" xfId="3092"/>
    <cellStyle name="Денежный 24 2 2 3 2 5 5" xfId="3093"/>
    <cellStyle name="Денежный 24 2 2 3 2 5 6" xfId="3094"/>
    <cellStyle name="Денежный 24 2 2 3 2 5 7" xfId="3095"/>
    <cellStyle name="Денежный 24 2 2 3 2 5 8" xfId="3096"/>
    <cellStyle name="Денежный 24 2 2 3 2 6" xfId="3097"/>
    <cellStyle name="Денежный 24 2 2 3 2 7" xfId="3098"/>
    <cellStyle name="Денежный 24 2 2 3 2 8" xfId="3099"/>
    <cellStyle name="Денежный 24 2 2 3 2 9" xfId="3100"/>
    <cellStyle name="Денежный 24 2 2 3 3" xfId="3101"/>
    <cellStyle name="Денежный 24 2 2 3 3 10" xfId="3102"/>
    <cellStyle name="Денежный 24 2 2 3 3 2" xfId="3103"/>
    <cellStyle name="Денежный 24 2 2 3 3 2 2" xfId="3104"/>
    <cellStyle name="Денежный 24 2 2 3 3 2 2 2" xfId="3105"/>
    <cellStyle name="Денежный 24 2 2 3 3 2 2 3" xfId="3106"/>
    <cellStyle name="Денежный 24 2 2 3 3 2 2 4" xfId="3107"/>
    <cellStyle name="Денежный 24 2 2 3 3 2 2 5" xfId="3108"/>
    <cellStyle name="Денежный 24 2 2 3 3 2 2 6" xfId="3109"/>
    <cellStyle name="Денежный 24 2 2 3 3 2 2 7" xfId="3110"/>
    <cellStyle name="Денежный 24 2 2 3 3 2 2 8" xfId="3111"/>
    <cellStyle name="Денежный 24 2 2 3 3 2 3" xfId="3112"/>
    <cellStyle name="Денежный 24 2 2 3 3 2 4" xfId="3113"/>
    <cellStyle name="Денежный 24 2 2 3 3 2 5" xfId="3114"/>
    <cellStyle name="Денежный 24 2 2 3 3 2 6" xfId="3115"/>
    <cellStyle name="Денежный 24 2 2 3 3 2 7" xfId="3116"/>
    <cellStyle name="Денежный 24 2 2 3 3 2 8" xfId="3117"/>
    <cellStyle name="Денежный 24 2 2 3 3 3" xfId="3118"/>
    <cellStyle name="Денежный 24 2 2 3 3 4" xfId="3119"/>
    <cellStyle name="Денежный 24 2 2 3 3 5" xfId="3120"/>
    <cellStyle name="Денежный 24 2 2 3 3 6" xfId="3121"/>
    <cellStyle name="Денежный 24 2 2 3 3 7" xfId="3122"/>
    <cellStyle name="Денежный 24 2 2 3 3 8" xfId="3123"/>
    <cellStyle name="Денежный 24 2 2 3 3 9" xfId="3124"/>
    <cellStyle name="Денежный 24 2 2 3 4" xfId="3125"/>
    <cellStyle name="Денежный 24 2 2 3 5" xfId="3126"/>
    <cellStyle name="Денежный 24 2 2 3 5 2" xfId="3127"/>
    <cellStyle name="Денежный 24 2 2 3 5 2 2" xfId="3128"/>
    <cellStyle name="Денежный 24 2 2 3 5 2 3" xfId="3129"/>
    <cellStyle name="Денежный 24 2 2 3 5 2 4" xfId="3130"/>
    <cellStyle name="Денежный 24 2 2 3 5 2 5" xfId="3131"/>
    <cellStyle name="Денежный 24 2 2 3 5 2 6" xfId="3132"/>
    <cellStyle name="Денежный 24 2 2 3 5 2 7" xfId="3133"/>
    <cellStyle name="Денежный 24 2 2 3 5 2 8" xfId="3134"/>
    <cellStyle name="Денежный 24 2 2 3 5 3" xfId="3135"/>
    <cellStyle name="Денежный 24 2 2 3 5 4" xfId="3136"/>
    <cellStyle name="Денежный 24 2 2 3 5 5" xfId="3137"/>
    <cellStyle name="Денежный 24 2 2 3 5 6" xfId="3138"/>
    <cellStyle name="Денежный 24 2 2 3 5 7" xfId="3139"/>
    <cellStyle name="Денежный 24 2 2 3 5 8" xfId="3140"/>
    <cellStyle name="Денежный 24 2 2 3 6" xfId="3141"/>
    <cellStyle name="Денежный 24 2 2 3 7" xfId="3142"/>
    <cellStyle name="Денежный 24 2 2 3 8" xfId="3143"/>
    <cellStyle name="Денежный 24 2 2 3 9" xfId="3144"/>
    <cellStyle name="Денежный 24 2 2 4" xfId="3145"/>
    <cellStyle name="Денежный 24 2 2 4 2" xfId="3146"/>
    <cellStyle name="Денежный 24 2 2 4 3" xfId="3147"/>
    <cellStyle name="Денежный 24 2 2 5" xfId="3148"/>
    <cellStyle name="Денежный 24 2 2 6" xfId="3149"/>
    <cellStyle name="Денежный 24 2 3" xfId="3150"/>
    <cellStyle name="Денежный 24 2 4" xfId="3151"/>
    <cellStyle name="Денежный 24 3" xfId="3152"/>
    <cellStyle name="Денежный 24 3 10" xfId="3153"/>
    <cellStyle name="Денежный 24 3 11" xfId="3154"/>
    <cellStyle name="Денежный 24 3 11 2" xfId="3155"/>
    <cellStyle name="Денежный 24 3 11 2 2" xfId="3156"/>
    <cellStyle name="Денежный 24 3 11 2 3" xfId="3157"/>
    <cellStyle name="Денежный 24 3 11 2 4" xfId="3158"/>
    <cellStyle name="Денежный 24 3 11 2 5" xfId="3159"/>
    <cellStyle name="Денежный 24 3 11 2 6" xfId="3160"/>
    <cellStyle name="Денежный 24 3 11 2 7" xfId="3161"/>
    <cellStyle name="Денежный 24 3 11 2 8" xfId="3162"/>
    <cellStyle name="Денежный 24 3 11 3" xfId="3163"/>
    <cellStyle name="Денежный 24 3 11 4" xfId="3164"/>
    <cellStyle name="Денежный 24 3 11 5" xfId="3165"/>
    <cellStyle name="Денежный 24 3 11 6" xfId="3166"/>
    <cellStyle name="Денежный 24 3 11 7" xfId="3167"/>
    <cellStyle name="Денежный 24 3 11 8" xfId="3168"/>
    <cellStyle name="Денежный 24 3 12" xfId="3169"/>
    <cellStyle name="Денежный 24 3 13" xfId="3170"/>
    <cellStyle name="Денежный 24 3 14" xfId="3171"/>
    <cellStyle name="Денежный 24 3 15" xfId="3172"/>
    <cellStyle name="Денежный 24 3 16" xfId="3173"/>
    <cellStyle name="Денежный 24 3 17" xfId="3174"/>
    <cellStyle name="Денежный 24 3 18" xfId="3175"/>
    <cellStyle name="Денежный 24 3 19" xfId="3176"/>
    <cellStyle name="Денежный 24 3 2" xfId="3177"/>
    <cellStyle name="Денежный 24 3 3" xfId="3178"/>
    <cellStyle name="Денежный 24 3 4" xfId="3179"/>
    <cellStyle name="Денежный 24 3 5" xfId="3180"/>
    <cellStyle name="Денежный 24 3 6" xfId="3181"/>
    <cellStyle name="Денежный 24 3 6 10" xfId="3182"/>
    <cellStyle name="Денежный 24 3 6 11" xfId="3183"/>
    <cellStyle name="Денежный 24 3 6 12" xfId="3184"/>
    <cellStyle name="Денежный 24 3 6 2" xfId="3185"/>
    <cellStyle name="Денежный 24 3 6 2 10" xfId="3186"/>
    <cellStyle name="Денежный 24 3 6 2 11" xfId="3187"/>
    <cellStyle name="Денежный 24 3 6 2 12" xfId="3188"/>
    <cellStyle name="Денежный 24 3 6 2 2" xfId="3189"/>
    <cellStyle name="Денежный 24 3 6 2 2 10" xfId="3190"/>
    <cellStyle name="Денежный 24 3 6 2 2 2" xfId="3191"/>
    <cellStyle name="Денежный 24 3 6 2 2 2 2" xfId="3192"/>
    <cellStyle name="Денежный 24 3 6 2 2 2 2 2" xfId="3193"/>
    <cellStyle name="Денежный 24 3 6 2 2 2 2 3" xfId="3194"/>
    <cellStyle name="Денежный 24 3 6 2 2 2 2 4" xfId="3195"/>
    <cellStyle name="Денежный 24 3 6 2 2 2 2 5" xfId="3196"/>
    <cellStyle name="Денежный 24 3 6 2 2 2 2 6" xfId="3197"/>
    <cellStyle name="Денежный 24 3 6 2 2 2 2 7" xfId="3198"/>
    <cellStyle name="Денежный 24 3 6 2 2 2 2 8" xfId="3199"/>
    <cellStyle name="Денежный 24 3 6 2 2 2 3" xfId="3200"/>
    <cellStyle name="Денежный 24 3 6 2 2 2 4" xfId="3201"/>
    <cellStyle name="Денежный 24 3 6 2 2 2 5" xfId="3202"/>
    <cellStyle name="Денежный 24 3 6 2 2 2 6" xfId="3203"/>
    <cellStyle name="Денежный 24 3 6 2 2 2 7" xfId="3204"/>
    <cellStyle name="Денежный 24 3 6 2 2 2 8" xfId="3205"/>
    <cellStyle name="Денежный 24 3 6 2 2 3" xfId="3206"/>
    <cellStyle name="Денежный 24 3 6 2 2 4" xfId="3207"/>
    <cellStyle name="Денежный 24 3 6 2 2 5" xfId="3208"/>
    <cellStyle name="Денежный 24 3 6 2 2 6" xfId="3209"/>
    <cellStyle name="Денежный 24 3 6 2 2 7" xfId="3210"/>
    <cellStyle name="Денежный 24 3 6 2 2 8" xfId="3211"/>
    <cellStyle name="Денежный 24 3 6 2 2 9" xfId="3212"/>
    <cellStyle name="Денежный 24 3 6 2 3" xfId="3213"/>
    <cellStyle name="Денежный 24 3 6 2 4" xfId="3214"/>
    <cellStyle name="Денежный 24 3 6 2 5" xfId="3215"/>
    <cellStyle name="Денежный 24 3 6 2 5 2" xfId="3216"/>
    <cellStyle name="Денежный 24 3 6 2 5 2 2" xfId="3217"/>
    <cellStyle name="Денежный 24 3 6 2 5 2 3" xfId="3218"/>
    <cellStyle name="Денежный 24 3 6 2 5 2 4" xfId="3219"/>
    <cellStyle name="Денежный 24 3 6 2 5 2 5" xfId="3220"/>
    <cellStyle name="Денежный 24 3 6 2 5 2 6" xfId="3221"/>
    <cellStyle name="Денежный 24 3 6 2 5 2 7" xfId="3222"/>
    <cellStyle name="Денежный 24 3 6 2 5 2 8" xfId="3223"/>
    <cellStyle name="Денежный 24 3 6 2 5 3" xfId="3224"/>
    <cellStyle name="Денежный 24 3 6 2 5 4" xfId="3225"/>
    <cellStyle name="Денежный 24 3 6 2 5 5" xfId="3226"/>
    <cellStyle name="Денежный 24 3 6 2 5 6" xfId="3227"/>
    <cellStyle name="Денежный 24 3 6 2 5 7" xfId="3228"/>
    <cellStyle name="Денежный 24 3 6 2 5 8" xfId="3229"/>
    <cellStyle name="Денежный 24 3 6 2 6" xfId="3230"/>
    <cellStyle name="Денежный 24 3 6 2 7" xfId="3231"/>
    <cellStyle name="Денежный 24 3 6 2 8" xfId="3232"/>
    <cellStyle name="Денежный 24 3 6 2 9" xfId="3233"/>
    <cellStyle name="Денежный 24 3 6 3" xfId="3234"/>
    <cellStyle name="Денежный 24 3 6 3 10" xfId="3235"/>
    <cellStyle name="Денежный 24 3 6 3 2" xfId="3236"/>
    <cellStyle name="Денежный 24 3 6 3 2 2" xfId="3237"/>
    <cellStyle name="Денежный 24 3 6 3 2 2 2" xfId="3238"/>
    <cellStyle name="Денежный 24 3 6 3 2 2 3" xfId="3239"/>
    <cellStyle name="Денежный 24 3 6 3 2 2 4" xfId="3240"/>
    <cellStyle name="Денежный 24 3 6 3 2 2 5" xfId="3241"/>
    <cellStyle name="Денежный 24 3 6 3 2 2 6" xfId="3242"/>
    <cellStyle name="Денежный 24 3 6 3 2 2 7" xfId="3243"/>
    <cellStyle name="Денежный 24 3 6 3 2 2 8" xfId="3244"/>
    <cellStyle name="Денежный 24 3 6 3 2 3" xfId="3245"/>
    <cellStyle name="Денежный 24 3 6 3 2 4" xfId="3246"/>
    <cellStyle name="Денежный 24 3 6 3 2 5" xfId="3247"/>
    <cellStyle name="Денежный 24 3 6 3 2 6" xfId="3248"/>
    <cellStyle name="Денежный 24 3 6 3 2 7" xfId="3249"/>
    <cellStyle name="Денежный 24 3 6 3 2 8" xfId="3250"/>
    <cellStyle name="Денежный 24 3 6 3 3" xfId="3251"/>
    <cellStyle name="Денежный 24 3 6 3 4" xfId="3252"/>
    <cellStyle name="Денежный 24 3 6 3 5" xfId="3253"/>
    <cellStyle name="Денежный 24 3 6 3 6" xfId="3254"/>
    <cellStyle name="Денежный 24 3 6 3 7" xfId="3255"/>
    <cellStyle name="Денежный 24 3 6 3 8" xfId="3256"/>
    <cellStyle name="Денежный 24 3 6 3 9" xfId="3257"/>
    <cellStyle name="Денежный 24 3 6 4" xfId="3258"/>
    <cellStyle name="Денежный 24 3 6 5" xfId="3259"/>
    <cellStyle name="Денежный 24 3 6 5 2" xfId="3260"/>
    <cellStyle name="Денежный 24 3 6 5 2 2" xfId="3261"/>
    <cellStyle name="Денежный 24 3 6 5 2 3" xfId="3262"/>
    <cellStyle name="Денежный 24 3 6 5 2 4" xfId="3263"/>
    <cellStyle name="Денежный 24 3 6 5 2 5" xfId="3264"/>
    <cellStyle name="Денежный 24 3 6 5 2 6" xfId="3265"/>
    <cellStyle name="Денежный 24 3 6 5 2 7" xfId="3266"/>
    <cellStyle name="Денежный 24 3 6 5 2 8" xfId="3267"/>
    <cellStyle name="Денежный 24 3 6 5 3" xfId="3268"/>
    <cellStyle name="Денежный 24 3 6 5 4" xfId="3269"/>
    <cellStyle name="Денежный 24 3 6 5 5" xfId="3270"/>
    <cellStyle name="Денежный 24 3 6 5 6" xfId="3271"/>
    <cellStyle name="Денежный 24 3 6 5 7" xfId="3272"/>
    <cellStyle name="Денежный 24 3 6 5 8" xfId="3273"/>
    <cellStyle name="Денежный 24 3 6 6" xfId="3274"/>
    <cellStyle name="Денежный 24 3 6 7" xfId="3275"/>
    <cellStyle name="Денежный 24 3 6 8" xfId="3276"/>
    <cellStyle name="Денежный 24 3 6 9" xfId="3277"/>
    <cellStyle name="Денежный 24 3 7" xfId="3278"/>
    <cellStyle name="Денежный 24 3 8" xfId="3279"/>
    <cellStyle name="Денежный 24 3 8 10" xfId="3280"/>
    <cellStyle name="Денежный 24 3 8 2" xfId="3281"/>
    <cellStyle name="Денежный 24 3 8 2 2" xfId="3282"/>
    <cellStyle name="Денежный 24 3 8 2 2 2" xfId="3283"/>
    <cellStyle name="Денежный 24 3 8 2 2 3" xfId="3284"/>
    <cellStyle name="Денежный 24 3 8 2 2 4" xfId="3285"/>
    <cellStyle name="Денежный 24 3 8 2 2 5" xfId="3286"/>
    <cellStyle name="Денежный 24 3 8 2 2 6" xfId="3287"/>
    <cellStyle name="Денежный 24 3 8 2 2 7" xfId="3288"/>
    <cellStyle name="Денежный 24 3 8 2 2 8" xfId="3289"/>
    <cellStyle name="Денежный 24 3 8 2 3" xfId="3290"/>
    <cellStyle name="Денежный 24 3 8 2 4" xfId="3291"/>
    <cellStyle name="Денежный 24 3 8 2 5" xfId="3292"/>
    <cellStyle name="Денежный 24 3 8 2 6" xfId="3293"/>
    <cellStyle name="Денежный 24 3 8 2 7" xfId="3294"/>
    <cellStyle name="Денежный 24 3 8 2 8" xfId="3295"/>
    <cellStyle name="Денежный 24 3 8 3" xfId="3296"/>
    <cellStyle name="Денежный 24 3 8 4" xfId="3297"/>
    <cellStyle name="Денежный 24 3 8 5" xfId="3298"/>
    <cellStyle name="Денежный 24 3 8 6" xfId="3299"/>
    <cellStyle name="Денежный 24 3 8 7" xfId="3300"/>
    <cellStyle name="Денежный 24 3 8 8" xfId="3301"/>
    <cellStyle name="Денежный 24 3 8 9" xfId="3302"/>
    <cellStyle name="Денежный 24 3 9" xfId="3303"/>
    <cellStyle name="Денежный 24 4" xfId="3304"/>
    <cellStyle name="Денежный 24 5" xfId="3305"/>
    <cellStyle name="Денежный 24 6" xfId="3306"/>
    <cellStyle name="Денежный 24 7" xfId="3307"/>
    <cellStyle name="Денежный 24 8" xfId="3308"/>
    <cellStyle name="Денежный 24 9" xfId="3309"/>
    <cellStyle name="Денежный 24 9 2" xfId="3310"/>
    <cellStyle name="Денежный 25" xfId="3311"/>
    <cellStyle name="Денежный 25 2" xfId="3312"/>
    <cellStyle name="Денежный 26" xfId="3313"/>
    <cellStyle name="Денежный 27" xfId="3314"/>
    <cellStyle name="Денежный 27 2" xfId="3315"/>
    <cellStyle name="Денежный 28" xfId="3316"/>
    <cellStyle name="Денежный 28 2" xfId="3317"/>
    <cellStyle name="Денежный 29" xfId="3318"/>
    <cellStyle name="Денежный 29 2" xfId="3319"/>
    <cellStyle name="Денежный 3" xfId="3320"/>
    <cellStyle name="Денежный 3 10" xfId="3321"/>
    <cellStyle name="Денежный 3 10 2" xfId="3322"/>
    <cellStyle name="Денежный 3 10 3" xfId="3323"/>
    <cellStyle name="Денежный 3 10 4" xfId="3324"/>
    <cellStyle name="Денежный 3 10 5" xfId="3325"/>
    <cellStyle name="Денежный 3 10 6" xfId="3326"/>
    <cellStyle name="Денежный 3 11" xfId="3327"/>
    <cellStyle name="Денежный 3 12" xfId="3328"/>
    <cellStyle name="Денежный 3 13" xfId="3329"/>
    <cellStyle name="Денежный 3 14" xfId="3330"/>
    <cellStyle name="Денежный 3 15" xfId="3331"/>
    <cellStyle name="Денежный 3 15 10" xfId="3332"/>
    <cellStyle name="Денежный 3 15 11" xfId="3333"/>
    <cellStyle name="Денежный 3 15 12" xfId="3334"/>
    <cellStyle name="Денежный 3 15 2" xfId="3335"/>
    <cellStyle name="Денежный 3 15 3" xfId="3336"/>
    <cellStyle name="Денежный 3 15 4" xfId="3337"/>
    <cellStyle name="Денежный 3 15 5" xfId="3338"/>
    <cellStyle name="Денежный 3 15 6" xfId="3339"/>
    <cellStyle name="Денежный 3 15 7" xfId="3340"/>
    <cellStyle name="Денежный 3 15 8" xfId="3341"/>
    <cellStyle name="Денежный 3 15 9" xfId="3342"/>
    <cellStyle name="Денежный 3 2" xfId="3343"/>
    <cellStyle name="Денежный 3 2 2" xfId="3344"/>
    <cellStyle name="Денежный 3 2 2 2" xfId="3345"/>
    <cellStyle name="Денежный 3 2 2 2 2" xfId="3346"/>
    <cellStyle name="Денежный 3 2 2 2 2 2" xfId="3347"/>
    <cellStyle name="Денежный 3 2 2 2 2 2 2" xfId="3348"/>
    <cellStyle name="Денежный 3 2 2 2 2 3" xfId="3349"/>
    <cellStyle name="Денежный 3 2 2 2 2 3 2" xfId="3350"/>
    <cellStyle name="Денежный 3 2 2 2 2 4" xfId="3351"/>
    <cellStyle name="Денежный 3 2 2 2 2 4 2" xfId="3352"/>
    <cellStyle name="Денежный 3 2 2 2 2 5" xfId="3353"/>
    <cellStyle name="Денежный 3 2 2 2 3" xfId="3354"/>
    <cellStyle name="Денежный 3 2 2 2 3 2" xfId="3355"/>
    <cellStyle name="Денежный 3 2 2 2 3 2 2" xfId="3356"/>
    <cellStyle name="Денежный 3 2 2 2 3 3" xfId="3357"/>
    <cellStyle name="Денежный 3 2 2 2 4" xfId="3358"/>
    <cellStyle name="Денежный 3 2 2 2 4 2" xfId="3359"/>
    <cellStyle name="Денежный 3 2 2 2 5" xfId="3360"/>
    <cellStyle name="Денежный 3 2 2 2 5 2" xfId="3361"/>
    <cellStyle name="Денежный 3 2 2 2 6" xfId="3362"/>
    <cellStyle name="Денежный 3 2 2 2 6 2" xfId="3363"/>
    <cellStyle name="Денежный 3 2 2 2 7" xfId="3364"/>
    <cellStyle name="Денежный 3 2 2 2 7 2" xfId="3365"/>
    <cellStyle name="Денежный 3 2 2 2 8" xfId="3366"/>
    <cellStyle name="Денежный 3 2 2 3" xfId="3367"/>
    <cellStyle name="Денежный 3 2 2 4" xfId="3368"/>
    <cellStyle name="Денежный 3 2 2 4 2" xfId="3369"/>
    <cellStyle name="Денежный 3 2 2 5" xfId="3370"/>
    <cellStyle name="Денежный 3 2 2 5 2" xfId="3371"/>
    <cellStyle name="Денежный 3 2 3" xfId="3372"/>
    <cellStyle name="Денежный 3 2 3 2" xfId="3373"/>
    <cellStyle name="Денежный 3 2 3 3" xfId="3374"/>
    <cellStyle name="Денежный 3 2 4" xfId="3375"/>
    <cellStyle name="Денежный 3 2 5" xfId="3376"/>
    <cellStyle name="Денежный 3 2_1443_germes-27.07.2014 финал" xfId="3377"/>
    <cellStyle name="Денежный 3 3" xfId="3378"/>
    <cellStyle name="Денежный 3 3 2" xfId="3379"/>
    <cellStyle name="Денежный 3 3 3" xfId="3380"/>
    <cellStyle name="Денежный 3 3 3 2" xfId="3381"/>
    <cellStyle name="Денежный 3 3 3 2 2" xfId="3382"/>
    <cellStyle name="Денежный 3 3 3 2 2 2" xfId="3383"/>
    <cellStyle name="Денежный 3 3 3 2 3" xfId="3384"/>
    <cellStyle name="Денежный 3 3 3 2 3 2" xfId="3385"/>
    <cellStyle name="Денежный 3 3 3 2 4" xfId="3386"/>
    <cellStyle name="Денежный 3 3 3 2 4 2" xfId="3387"/>
    <cellStyle name="Денежный 3 3 3 2 5" xfId="3388"/>
    <cellStyle name="Денежный 3 3 3 3" xfId="3389"/>
    <cellStyle name="Денежный 3 3 3 3 2" xfId="3390"/>
    <cellStyle name="Денежный 3 3 3 4" xfId="3391"/>
    <cellStyle name="Денежный 3 3 3 4 2" xfId="3392"/>
    <cellStyle name="Денежный 3 3 3 5" xfId="3393"/>
    <cellStyle name="Денежный 3 3 3 5 2" xfId="3394"/>
    <cellStyle name="Денежный 3 3 3 6" xfId="3395"/>
    <cellStyle name="Денежный 3 3 3 6 2" xfId="3396"/>
    <cellStyle name="Денежный 3 3 3 7" xfId="3397"/>
    <cellStyle name="Денежный 3 3 3 7 2" xfId="3398"/>
    <cellStyle name="Денежный 3 3 3 8" xfId="3399"/>
    <cellStyle name="Денежный 3 3 4" xfId="3400"/>
    <cellStyle name="Денежный 3 4" xfId="3401"/>
    <cellStyle name="Денежный 3 4 2" xfId="3402"/>
    <cellStyle name="Денежный 3 4 3" xfId="3403"/>
    <cellStyle name="Денежный 3 4 3 2" xfId="3404"/>
    <cellStyle name="Денежный 3 4 3 2 2" xfId="3405"/>
    <cellStyle name="Денежный 3 4 3 2 2 2" xfId="3406"/>
    <cellStyle name="Денежный 3 4 3 2 3" xfId="3407"/>
    <cellStyle name="Денежный 3 4 3 2 3 2" xfId="3408"/>
    <cellStyle name="Денежный 3 4 3 2 4" xfId="3409"/>
    <cellStyle name="Денежный 3 4 3 2 4 2" xfId="3410"/>
    <cellStyle name="Денежный 3 4 3 2 5" xfId="3411"/>
    <cellStyle name="Денежный 3 4 3 3" xfId="3412"/>
    <cellStyle name="Денежный 3 4 3 3 2" xfId="3413"/>
    <cellStyle name="Денежный 3 4 3 4" xfId="3414"/>
    <cellStyle name="Денежный 3 4 3 4 2" xfId="3415"/>
    <cellStyle name="Денежный 3 4 3 5" xfId="3416"/>
    <cellStyle name="Денежный 3 4 3 5 2" xfId="3417"/>
    <cellStyle name="Денежный 3 4 3 6" xfId="3418"/>
    <cellStyle name="Денежный 3 4 3 6 2" xfId="3419"/>
    <cellStyle name="Денежный 3 4 3 7" xfId="3420"/>
    <cellStyle name="Денежный 3 4 3 7 2" xfId="3421"/>
    <cellStyle name="Денежный 3 4 3 8" xfId="3422"/>
    <cellStyle name="Денежный 3 5" xfId="3423"/>
    <cellStyle name="Денежный 3 5 2" xfId="3424"/>
    <cellStyle name="Денежный 3 5 3" xfId="3425"/>
    <cellStyle name="Денежный 3 5 4" xfId="3426"/>
    <cellStyle name="Денежный 3 5 4 2" xfId="3427"/>
    <cellStyle name="Денежный 3 5 5" xfId="3428"/>
    <cellStyle name="Денежный 3 5 5 2" xfId="3429"/>
    <cellStyle name="Денежный 3 5 6" xfId="3430"/>
    <cellStyle name="Денежный 3 5 6 2" xfId="3431"/>
    <cellStyle name="Денежный 3 6" xfId="3432"/>
    <cellStyle name="Денежный 3 6 2" xfId="3433"/>
    <cellStyle name="Денежный 3 6 2 2" xfId="3434"/>
    <cellStyle name="Денежный 3 6 2 2 2" xfId="3435"/>
    <cellStyle name="Денежный 3 6 2 2 2 2" xfId="3436"/>
    <cellStyle name="Денежный 3 6 2 2 3" xfId="3437"/>
    <cellStyle name="Денежный 3 6 2 2 3 2" xfId="3438"/>
    <cellStyle name="Денежный 3 6 2 2 4" xfId="3439"/>
    <cellStyle name="Денежный 3 6 2 2 4 2" xfId="3440"/>
    <cellStyle name="Денежный 3 6 2 2 5" xfId="3441"/>
    <cellStyle name="Денежный 3 6 2 3" xfId="3442"/>
    <cellStyle name="Денежный 3 6 2 3 2" xfId="3443"/>
    <cellStyle name="Денежный 3 6 2 4" xfId="3444"/>
    <cellStyle name="Денежный 3 6 2 4 2" xfId="3445"/>
    <cellStyle name="Денежный 3 6 2 5" xfId="3446"/>
    <cellStyle name="Денежный 3 6 2 5 2" xfId="3447"/>
    <cellStyle name="Денежный 3 6 2 6" xfId="3448"/>
    <cellStyle name="Денежный 3 6 2 6 2" xfId="3449"/>
    <cellStyle name="Денежный 3 6 2 7" xfId="3450"/>
    <cellStyle name="Денежный 3 6 2 7 2" xfId="3451"/>
    <cellStyle name="Денежный 3 6 2 8" xfId="3452"/>
    <cellStyle name="Денежный 3 6 3" xfId="3453"/>
    <cellStyle name="Денежный 3 7" xfId="3454"/>
    <cellStyle name="Денежный 3 8" xfId="3455"/>
    <cellStyle name="Денежный 3 8 10" xfId="3456"/>
    <cellStyle name="Денежный 3 8 10 2" xfId="3457"/>
    <cellStyle name="Денежный 3 8 11" xfId="3458"/>
    <cellStyle name="Денежный 3 8 2" xfId="3459"/>
    <cellStyle name="Денежный 3 8 3" xfId="3460"/>
    <cellStyle name="Денежный 3 8 4" xfId="3461"/>
    <cellStyle name="Денежный 3 8 5" xfId="3462"/>
    <cellStyle name="Денежный 3 8 5 2" xfId="3463"/>
    <cellStyle name="Денежный 3 8 5 2 2" xfId="3464"/>
    <cellStyle name="Денежный 3 8 5 3" xfId="3465"/>
    <cellStyle name="Денежный 3 8 5 3 2" xfId="3466"/>
    <cellStyle name="Денежный 3 8 5 4" xfId="3467"/>
    <cellStyle name="Денежный 3 8 5 4 2" xfId="3468"/>
    <cellStyle name="Денежный 3 8 5 5" xfId="3469"/>
    <cellStyle name="Денежный 3 8 6" xfId="3470"/>
    <cellStyle name="Денежный 3 8 6 2" xfId="3471"/>
    <cellStyle name="Денежный 3 8 7" xfId="3472"/>
    <cellStyle name="Денежный 3 8 7 2" xfId="3473"/>
    <cellStyle name="Денежный 3 8 8" xfId="3474"/>
    <cellStyle name="Денежный 3 8 8 2" xfId="3475"/>
    <cellStyle name="Денежный 3 8 9" xfId="3476"/>
    <cellStyle name="Денежный 3 8 9 2" xfId="3477"/>
    <cellStyle name="Денежный 3 9" xfId="3478"/>
    <cellStyle name="Денежный 3_1443_germes-27.07.2014 финал" xfId="3479"/>
    <cellStyle name="Денежный 30" xfId="3480"/>
    <cellStyle name="Денежный 31" xfId="3481"/>
    <cellStyle name="Денежный 31 2" xfId="3482"/>
    <cellStyle name="Денежный 32" xfId="3483"/>
    <cellStyle name="Денежный 32 2" xfId="3484"/>
    <cellStyle name="Денежный 32 2 2" xfId="3485"/>
    <cellStyle name="Денежный 32 3" xfId="3486"/>
    <cellStyle name="Денежный 33" xfId="3487"/>
    <cellStyle name="Денежный 33 2" xfId="3488"/>
    <cellStyle name="Денежный 34" xfId="3489"/>
    <cellStyle name="Денежный 34 2" xfId="3490"/>
    <cellStyle name="Денежный 35" xfId="3491"/>
    <cellStyle name="Денежный 35 2" xfId="3492"/>
    <cellStyle name="Денежный 36" xfId="3493"/>
    <cellStyle name="Денежный 36 2" xfId="3494"/>
    <cellStyle name="Денежный 37" xfId="3495"/>
    <cellStyle name="Денежный 37 2" xfId="3496"/>
    <cellStyle name="Денежный 38" xfId="3497"/>
    <cellStyle name="Денежный 38 2" xfId="3498"/>
    <cellStyle name="Денежный 39" xfId="3499"/>
    <cellStyle name="Денежный 39 2" xfId="3500"/>
    <cellStyle name="Денежный 4" xfId="3501"/>
    <cellStyle name="Денежный 4 10" xfId="3502"/>
    <cellStyle name="Денежный 4 11" xfId="3503"/>
    <cellStyle name="Денежный 4 12" xfId="3504"/>
    <cellStyle name="Денежный 4 13" xfId="3505"/>
    <cellStyle name="Денежный 4 13 2" xfId="3506"/>
    <cellStyle name="Денежный 4 13 3" xfId="3507"/>
    <cellStyle name="Денежный 4 13 4" xfId="3508"/>
    <cellStyle name="Денежный 4 14" xfId="3509"/>
    <cellStyle name="Денежный 4 14 10" xfId="3510"/>
    <cellStyle name="Денежный 4 14 10 2" xfId="3511"/>
    <cellStyle name="Денежный 4 14 11" xfId="3512"/>
    <cellStyle name="Денежный 4 14 11 2" xfId="3513"/>
    <cellStyle name="Денежный 4 14 12" xfId="3514"/>
    <cellStyle name="Денежный 4 14 12 2" xfId="3515"/>
    <cellStyle name="Денежный 4 14 13" xfId="3516"/>
    <cellStyle name="Денежный 4 14 2" xfId="3517"/>
    <cellStyle name="Денежный 4 14 2 2" xfId="3518"/>
    <cellStyle name="Денежный 4 14 2 2 2" xfId="3519"/>
    <cellStyle name="Денежный 4 14 2 2 2 2" xfId="3520"/>
    <cellStyle name="Денежный 4 14 2 2 3" xfId="3521"/>
    <cellStyle name="Денежный 4 14 2 2 3 2" xfId="3522"/>
    <cellStyle name="Денежный 4 14 2 2 4" xfId="3523"/>
    <cellStyle name="Денежный 4 14 2 2 4 2" xfId="3524"/>
    <cellStyle name="Денежный 4 14 2 2 5" xfId="3525"/>
    <cellStyle name="Денежный 4 14 2 3" xfId="3526"/>
    <cellStyle name="Денежный 4 14 2 3 2" xfId="3527"/>
    <cellStyle name="Денежный 4 14 2 4" xfId="3528"/>
    <cellStyle name="Денежный 4 14 2 4 2" xfId="3529"/>
    <cellStyle name="Денежный 4 14 2 5" xfId="3530"/>
    <cellStyle name="Денежный 4 14 2 5 2" xfId="3531"/>
    <cellStyle name="Денежный 4 14 2 6" xfId="3532"/>
    <cellStyle name="Денежный 4 14 2 6 2" xfId="3533"/>
    <cellStyle name="Денежный 4 14 2 7" xfId="3534"/>
    <cellStyle name="Денежный 4 14 2 7 2" xfId="3535"/>
    <cellStyle name="Денежный 4 14 2 8" xfId="3536"/>
    <cellStyle name="Денежный 4 14 3" xfId="3537"/>
    <cellStyle name="Денежный 4 14 3 2" xfId="3538"/>
    <cellStyle name="Денежный 4 14 3 2 2" xfId="3539"/>
    <cellStyle name="Денежный 4 14 3 2 2 2" xfId="3540"/>
    <cellStyle name="Денежный 4 14 3 2 3" xfId="3541"/>
    <cellStyle name="Денежный 4 14 3 2 3 2" xfId="3542"/>
    <cellStyle name="Денежный 4 14 3 2 4" xfId="3543"/>
    <cellStyle name="Денежный 4 14 3 2 4 2" xfId="3544"/>
    <cellStyle name="Денежный 4 14 3 2 5" xfId="3545"/>
    <cellStyle name="Денежный 4 14 3 3" xfId="3546"/>
    <cellStyle name="Денежный 4 14 3 3 2" xfId="3547"/>
    <cellStyle name="Денежный 4 14 3 4" xfId="3548"/>
    <cellStyle name="Денежный 4 14 3 4 2" xfId="3549"/>
    <cellStyle name="Денежный 4 14 3 5" xfId="3550"/>
    <cellStyle name="Денежный 4 14 3 5 2" xfId="3551"/>
    <cellStyle name="Денежный 4 14 3 6" xfId="3552"/>
    <cellStyle name="Денежный 4 14 3 6 2" xfId="3553"/>
    <cellStyle name="Денежный 4 14 3 7" xfId="3554"/>
    <cellStyle name="Денежный 4 14 3 7 2" xfId="3555"/>
    <cellStyle name="Денежный 4 14 3 8" xfId="3556"/>
    <cellStyle name="Денежный 4 14 4" xfId="3557"/>
    <cellStyle name="Денежный 4 14 4 2" xfId="3558"/>
    <cellStyle name="Денежный 4 14 4 2 2" xfId="3559"/>
    <cellStyle name="Денежный 4 14 4 2 2 2" xfId="3560"/>
    <cellStyle name="Денежный 4 14 4 2 3" xfId="3561"/>
    <cellStyle name="Денежный 4 14 4 2 3 2" xfId="3562"/>
    <cellStyle name="Денежный 4 14 4 2 4" xfId="3563"/>
    <cellStyle name="Денежный 4 14 4 2 4 2" xfId="3564"/>
    <cellStyle name="Денежный 4 14 4 2 5" xfId="3565"/>
    <cellStyle name="Денежный 4 14 4 3" xfId="3566"/>
    <cellStyle name="Денежный 4 14 4 3 2" xfId="3567"/>
    <cellStyle name="Денежный 4 14 4 4" xfId="3568"/>
    <cellStyle name="Денежный 4 14 4 4 2" xfId="3569"/>
    <cellStyle name="Денежный 4 14 4 5" xfId="3570"/>
    <cellStyle name="Денежный 4 14 4 5 2" xfId="3571"/>
    <cellStyle name="Денежный 4 14 4 6" xfId="3572"/>
    <cellStyle name="Денежный 4 14 4 6 2" xfId="3573"/>
    <cellStyle name="Денежный 4 14 4 7" xfId="3574"/>
    <cellStyle name="Денежный 4 14 4 7 2" xfId="3575"/>
    <cellStyle name="Денежный 4 14 4 8" xfId="3576"/>
    <cellStyle name="Денежный 4 14 5" xfId="3577"/>
    <cellStyle name="Денежный 4 14 5 2" xfId="3578"/>
    <cellStyle name="Денежный 4 14 5 2 2" xfId="3579"/>
    <cellStyle name="Денежный 4 14 5 2 2 2" xfId="3580"/>
    <cellStyle name="Денежный 4 14 5 2 3" xfId="3581"/>
    <cellStyle name="Денежный 4 14 5 2 3 2" xfId="3582"/>
    <cellStyle name="Денежный 4 14 5 2 4" xfId="3583"/>
    <cellStyle name="Денежный 4 14 5 2 4 2" xfId="3584"/>
    <cellStyle name="Денежный 4 14 5 2 5" xfId="3585"/>
    <cellStyle name="Денежный 4 14 5 3" xfId="3586"/>
    <cellStyle name="Денежный 4 14 5 3 2" xfId="3587"/>
    <cellStyle name="Денежный 4 14 5 4" xfId="3588"/>
    <cellStyle name="Денежный 4 14 5 4 2" xfId="3589"/>
    <cellStyle name="Денежный 4 14 5 5" xfId="3590"/>
    <cellStyle name="Денежный 4 14 5 5 2" xfId="3591"/>
    <cellStyle name="Денежный 4 14 5 6" xfId="3592"/>
    <cellStyle name="Денежный 4 14 5 6 2" xfId="3593"/>
    <cellStyle name="Денежный 4 14 5 7" xfId="3594"/>
    <cellStyle name="Денежный 4 14 5 7 2" xfId="3595"/>
    <cellStyle name="Денежный 4 14 5 8" xfId="3596"/>
    <cellStyle name="Денежный 4 14 6" xfId="3597"/>
    <cellStyle name="Денежный 4 14 6 2" xfId="3598"/>
    <cellStyle name="Денежный 4 14 6 2 2" xfId="3599"/>
    <cellStyle name="Денежный 4 14 6 2 2 2" xfId="3600"/>
    <cellStyle name="Денежный 4 14 6 2 3" xfId="3601"/>
    <cellStyle name="Денежный 4 14 6 2 3 2" xfId="3602"/>
    <cellStyle name="Денежный 4 14 6 2 4" xfId="3603"/>
    <cellStyle name="Денежный 4 14 6 2 4 2" xfId="3604"/>
    <cellStyle name="Денежный 4 14 6 2 5" xfId="3605"/>
    <cellStyle name="Денежный 4 14 6 3" xfId="3606"/>
    <cellStyle name="Денежный 4 14 6 3 2" xfId="3607"/>
    <cellStyle name="Денежный 4 14 6 4" xfId="3608"/>
    <cellStyle name="Денежный 4 14 6 4 2" xfId="3609"/>
    <cellStyle name="Денежный 4 14 6 5" xfId="3610"/>
    <cellStyle name="Денежный 4 14 6 5 2" xfId="3611"/>
    <cellStyle name="Денежный 4 14 6 6" xfId="3612"/>
    <cellStyle name="Денежный 4 14 6 6 2" xfId="3613"/>
    <cellStyle name="Денежный 4 14 6 7" xfId="3614"/>
    <cellStyle name="Денежный 4 14 6 7 2" xfId="3615"/>
    <cellStyle name="Денежный 4 14 6 8" xfId="3616"/>
    <cellStyle name="Денежный 4 14 7" xfId="3617"/>
    <cellStyle name="Денежный 4 14 7 2" xfId="3618"/>
    <cellStyle name="Денежный 4 14 7 2 2" xfId="3619"/>
    <cellStyle name="Денежный 4 14 7 2 2 2" xfId="3620"/>
    <cellStyle name="Денежный 4 14 7 2 3" xfId="3621"/>
    <cellStyle name="Денежный 4 14 7 3" xfId="3622"/>
    <cellStyle name="Денежный 4 14 7 3 2" xfId="3623"/>
    <cellStyle name="Денежный 4 14 7 4" xfId="3624"/>
    <cellStyle name="Денежный 4 14 7 4 2" xfId="3625"/>
    <cellStyle name="Денежный 4 14 7 5" xfId="3626"/>
    <cellStyle name="Денежный 4 14 7 6" xfId="3627"/>
    <cellStyle name="Денежный 4 14 8" xfId="3628"/>
    <cellStyle name="Денежный 4 14 8 2" xfId="3629"/>
    <cellStyle name="Денежный 4 14 9" xfId="3630"/>
    <cellStyle name="Денежный 4 14 9 2" xfId="3631"/>
    <cellStyle name="Денежный 4 15" xfId="3632"/>
    <cellStyle name="Денежный 4 15 2" xfId="3633"/>
    <cellStyle name="Денежный 4 15 2 2" xfId="3634"/>
    <cellStyle name="Денежный 4 15 2 2 2" xfId="3635"/>
    <cellStyle name="Денежный 4 15 2 3" xfId="3636"/>
    <cellStyle name="Денежный 4 15 3" xfId="3637"/>
    <cellStyle name="Денежный 4 15 3 2" xfId="3638"/>
    <cellStyle name="Денежный 4 15 4" xfId="3639"/>
    <cellStyle name="Денежный 4 16" xfId="3640"/>
    <cellStyle name="Денежный 4 16 2" xfId="3641"/>
    <cellStyle name="Денежный 4 16 3" xfId="3642"/>
    <cellStyle name="Денежный 4 17" xfId="3643"/>
    <cellStyle name="Денежный 4 2" xfId="3644"/>
    <cellStyle name="Денежный 4 2 2" xfId="3645"/>
    <cellStyle name="Денежный 4 2 3" xfId="3646"/>
    <cellStyle name="Денежный 4 2 4" xfId="3647"/>
    <cellStyle name="Денежный 4 3" xfId="3648"/>
    <cellStyle name="Денежный 4 3 2" xfId="3649"/>
    <cellStyle name="Денежный 4 3 3" xfId="3650"/>
    <cellStyle name="Денежный 4 3 3 2" xfId="3651"/>
    <cellStyle name="Денежный 4 3 3 3" xfId="3652"/>
    <cellStyle name="Денежный 4 3 3 4" xfId="3653"/>
    <cellStyle name="Денежный 4 3 4" xfId="3654"/>
    <cellStyle name="Денежный 4 3 5" xfId="3655"/>
    <cellStyle name="Денежный 4 3 6" xfId="3656"/>
    <cellStyle name="Денежный 4 3 7" xfId="3657"/>
    <cellStyle name="Денежный 4 3 8" xfId="3658"/>
    <cellStyle name="Денежный 4 3 9" xfId="3659"/>
    <cellStyle name="Денежный 4 4" xfId="3660"/>
    <cellStyle name="Денежный 4 4 2" xfId="3661"/>
    <cellStyle name="Денежный 4 5" xfId="3662"/>
    <cellStyle name="Денежный 4 5 2" xfId="3663"/>
    <cellStyle name="Денежный 4 5 2 2" xfId="3664"/>
    <cellStyle name="Денежный 4 5 2 2 2" xfId="3665"/>
    <cellStyle name="Денежный 4 5 2 2 2 2" xfId="3666"/>
    <cellStyle name="Денежный 4 5 2 2 3" xfId="3667"/>
    <cellStyle name="Денежный 4 5 2 2 3 2" xfId="3668"/>
    <cellStyle name="Денежный 4 5 2 2 4" xfId="3669"/>
    <cellStyle name="Денежный 4 5 2 2 4 2" xfId="3670"/>
    <cellStyle name="Денежный 4 5 2 2 5" xfId="3671"/>
    <cellStyle name="Денежный 4 5 2 3" xfId="3672"/>
    <cellStyle name="Денежный 4 5 2 3 2" xfId="3673"/>
    <cellStyle name="Денежный 4 5 2 4" xfId="3674"/>
    <cellStyle name="Денежный 4 5 2 4 2" xfId="3675"/>
    <cellStyle name="Денежный 4 5 2 5" xfId="3676"/>
    <cellStyle name="Денежный 4 5 2 5 2" xfId="3677"/>
    <cellStyle name="Денежный 4 5 2 6" xfId="3678"/>
    <cellStyle name="Денежный 4 5 2 6 2" xfId="3679"/>
    <cellStyle name="Денежный 4 5 2 7" xfId="3680"/>
    <cellStyle name="Денежный 4 5 2 7 2" xfId="3681"/>
    <cellStyle name="Денежный 4 5 2 8" xfId="3682"/>
    <cellStyle name="Денежный 4 6" xfId="3683"/>
    <cellStyle name="Денежный 4 7" xfId="3684"/>
    <cellStyle name="Денежный 4 8" xfId="3685"/>
    <cellStyle name="Денежный 4 9" xfId="3686"/>
    <cellStyle name="Денежный 4_МЛ" xfId="3687"/>
    <cellStyle name="Денежный 40" xfId="3688"/>
    <cellStyle name="Денежный 40 2" xfId="3689"/>
    <cellStyle name="Денежный 41" xfId="3690"/>
    <cellStyle name="Денежный 41 2" xfId="3691"/>
    <cellStyle name="Денежный 42" xfId="3692"/>
    <cellStyle name="Денежный 42 2" xfId="3693"/>
    <cellStyle name="Денежный 43" xfId="3694"/>
    <cellStyle name="Денежный 43 2" xfId="3695"/>
    <cellStyle name="Денежный 44" xfId="3696"/>
    <cellStyle name="Денежный 44 2" xfId="3697"/>
    <cellStyle name="Денежный 45" xfId="3698"/>
    <cellStyle name="Денежный 45 2" xfId="3699"/>
    <cellStyle name="Денежный 46" xfId="3700"/>
    <cellStyle name="Денежный 46 2" xfId="3701"/>
    <cellStyle name="Денежный 47" xfId="3702"/>
    <cellStyle name="Денежный 47 2" xfId="3703"/>
    <cellStyle name="Денежный 48" xfId="3704"/>
    <cellStyle name="Денежный 48 2" xfId="3705"/>
    <cellStyle name="Денежный 49" xfId="3706"/>
    <cellStyle name="Денежный 49 2" xfId="3707"/>
    <cellStyle name="Денежный 5" xfId="3708"/>
    <cellStyle name="Денежный 5 2" xfId="3709"/>
    <cellStyle name="Денежный 5 2 2" xfId="3710"/>
    <cellStyle name="Денежный 5 2 3" xfId="3711"/>
    <cellStyle name="Денежный 5 2 4" xfId="3712"/>
    <cellStyle name="Денежный 5 3" xfId="3713"/>
    <cellStyle name="Денежный 5 3 2" xfId="3714"/>
    <cellStyle name="Денежный 5 4" xfId="3715"/>
    <cellStyle name="Денежный 5 5" xfId="3716"/>
    <cellStyle name="Денежный 5 5 2" xfId="3717"/>
    <cellStyle name="Денежный 5 5 3" xfId="3718"/>
    <cellStyle name="Денежный 5 5 4" xfId="3719"/>
    <cellStyle name="Денежный 5 6" xfId="3720"/>
    <cellStyle name="Денежный 5 6 2" xfId="3721"/>
    <cellStyle name="Денежный 5 7" xfId="3722"/>
    <cellStyle name="Денежный 5 7 2" xfId="3723"/>
    <cellStyle name="Денежный 5 8" xfId="3724"/>
    <cellStyle name="Денежный 50" xfId="3725"/>
    <cellStyle name="Денежный 50 2" xfId="3726"/>
    <cellStyle name="Денежный 51" xfId="3727"/>
    <cellStyle name="Денежный 51 2" xfId="3728"/>
    <cellStyle name="Денежный 52" xfId="3729"/>
    <cellStyle name="Денежный 52 2" xfId="3730"/>
    <cellStyle name="Денежный 53" xfId="3731"/>
    <cellStyle name="Денежный 53 2" xfId="3732"/>
    <cellStyle name="Денежный 54" xfId="3733"/>
    <cellStyle name="Денежный 54 2" xfId="3734"/>
    <cellStyle name="Денежный 55" xfId="3735"/>
    <cellStyle name="Денежный 55 2" xfId="3736"/>
    <cellStyle name="Денежный 56" xfId="3737"/>
    <cellStyle name="Денежный 56 2" xfId="3738"/>
    <cellStyle name="Денежный 57" xfId="3739"/>
    <cellStyle name="Денежный 57 2" xfId="3740"/>
    <cellStyle name="Денежный 58" xfId="3741"/>
    <cellStyle name="Денежный 58 2" xfId="3742"/>
    <cellStyle name="Денежный 59" xfId="3743"/>
    <cellStyle name="Денежный 59 2" xfId="3744"/>
    <cellStyle name="Денежный 6" xfId="3745"/>
    <cellStyle name="Денежный 6 10" xfId="3746"/>
    <cellStyle name="Денежный 6 11" xfId="3747"/>
    <cellStyle name="Денежный 6 2" xfId="3748"/>
    <cellStyle name="Денежный 6 2 2" xfId="3749"/>
    <cellStyle name="Денежный 6 2 3" xfId="3750"/>
    <cellStyle name="Денежный 6 2 4" xfId="3751"/>
    <cellStyle name="Денежный 6 3" xfId="3752"/>
    <cellStyle name="Денежный 6 3 2" xfId="3753"/>
    <cellStyle name="Денежный 6 3 3" xfId="3754"/>
    <cellStyle name="Денежный 6 4" xfId="3755"/>
    <cellStyle name="Денежный 6 4 2" xfId="3756"/>
    <cellStyle name="Денежный 6 4 3" xfId="3757"/>
    <cellStyle name="Денежный 6 5" xfId="3758"/>
    <cellStyle name="Денежный 6 5 2" xfId="3759"/>
    <cellStyle name="Денежный 6 5 3" xfId="3760"/>
    <cellStyle name="Денежный 6 5 4" xfId="3761"/>
    <cellStyle name="Денежный 6 6" xfId="3762"/>
    <cellStyle name="Денежный 6 7" xfId="3763"/>
    <cellStyle name="Денежный 6 7 10" xfId="3764"/>
    <cellStyle name="Денежный 6 7 10 10" xfId="3765"/>
    <cellStyle name="Денежный 6 7 10 2" xfId="3766"/>
    <cellStyle name="Денежный 6 7 10 2 2" xfId="3767"/>
    <cellStyle name="Денежный 6 7 10 2 2 2" xfId="3768"/>
    <cellStyle name="Денежный 6 7 10 2 2 3" xfId="3769"/>
    <cellStyle name="Денежный 6 7 10 2 2 4" xfId="3770"/>
    <cellStyle name="Денежный 6 7 10 2 2 5" xfId="3771"/>
    <cellStyle name="Денежный 6 7 10 2 2 6" xfId="3772"/>
    <cellStyle name="Денежный 6 7 10 2 2 7" xfId="3773"/>
    <cellStyle name="Денежный 6 7 10 2 2 8" xfId="3774"/>
    <cellStyle name="Денежный 6 7 10 2 3" xfId="3775"/>
    <cellStyle name="Денежный 6 7 10 2 4" xfId="3776"/>
    <cellStyle name="Денежный 6 7 10 2 5" xfId="3777"/>
    <cellStyle name="Денежный 6 7 10 2 6" xfId="3778"/>
    <cellStyle name="Денежный 6 7 10 2 7" xfId="3779"/>
    <cellStyle name="Денежный 6 7 10 2 8" xfId="3780"/>
    <cellStyle name="Денежный 6 7 10 3" xfId="3781"/>
    <cellStyle name="Денежный 6 7 10 4" xfId="3782"/>
    <cellStyle name="Денежный 6 7 10 5" xfId="3783"/>
    <cellStyle name="Денежный 6 7 10 6" xfId="3784"/>
    <cellStyle name="Денежный 6 7 10 7" xfId="3785"/>
    <cellStyle name="Денежный 6 7 10 8" xfId="3786"/>
    <cellStyle name="Денежный 6 7 10 9" xfId="3787"/>
    <cellStyle name="Денежный 6 7 11" xfId="3788"/>
    <cellStyle name="Денежный 6 7 12" xfId="3789"/>
    <cellStyle name="Денежный 6 7 13" xfId="3790"/>
    <cellStyle name="Денежный 6 7 13 2" xfId="3791"/>
    <cellStyle name="Денежный 6 7 13 2 2" xfId="3792"/>
    <cellStyle name="Денежный 6 7 13 2 3" xfId="3793"/>
    <cellStyle name="Денежный 6 7 13 2 4" xfId="3794"/>
    <cellStyle name="Денежный 6 7 13 2 5" xfId="3795"/>
    <cellStyle name="Денежный 6 7 13 2 6" xfId="3796"/>
    <cellStyle name="Денежный 6 7 13 2 7" xfId="3797"/>
    <cellStyle name="Денежный 6 7 13 2 8" xfId="3798"/>
    <cellStyle name="Денежный 6 7 13 3" xfId="3799"/>
    <cellStyle name="Денежный 6 7 13 4" xfId="3800"/>
    <cellStyle name="Денежный 6 7 13 5" xfId="3801"/>
    <cellStyle name="Денежный 6 7 13 6" xfId="3802"/>
    <cellStyle name="Денежный 6 7 13 7" xfId="3803"/>
    <cellStyle name="Денежный 6 7 13 8" xfId="3804"/>
    <cellStyle name="Денежный 6 7 14" xfId="3805"/>
    <cellStyle name="Денежный 6 7 15" xfId="3806"/>
    <cellStyle name="Денежный 6 7 16" xfId="3807"/>
    <cellStyle name="Денежный 6 7 17" xfId="3808"/>
    <cellStyle name="Денежный 6 7 18" xfId="3809"/>
    <cellStyle name="Денежный 6 7 19" xfId="3810"/>
    <cellStyle name="Денежный 6 7 2" xfId="3811"/>
    <cellStyle name="Денежный 6 7 20" xfId="3812"/>
    <cellStyle name="Денежный 6 7 21" xfId="3813"/>
    <cellStyle name="Денежный 6 7 3" xfId="3814"/>
    <cellStyle name="Денежный 6 7 4" xfId="3815"/>
    <cellStyle name="Денежный 6 7 5" xfId="3816"/>
    <cellStyle name="Денежный 6 7 6" xfId="3817"/>
    <cellStyle name="Денежный 6 7 7" xfId="3818"/>
    <cellStyle name="Денежный 6 7 7 10" xfId="3819"/>
    <cellStyle name="Денежный 6 7 7 11" xfId="3820"/>
    <cellStyle name="Денежный 6 7 7 12" xfId="3821"/>
    <cellStyle name="Денежный 6 7 7 13" xfId="3822"/>
    <cellStyle name="Денежный 6 7 7 2" xfId="3823"/>
    <cellStyle name="Денежный 6 7 7 2 10" xfId="3824"/>
    <cellStyle name="Денежный 6 7 7 2 11" xfId="3825"/>
    <cellStyle name="Денежный 6 7 7 2 12" xfId="3826"/>
    <cellStyle name="Денежный 6 7 7 2 2" xfId="3827"/>
    <cellStyle name="Денежный 6 7 7 2 2 10" xfId="3828"/>
    <cellStyle name="Денежный 6 7 7 2 2 2" xfId="3829"/>
    <cellStyle name="Денежный 6 7 7 2 2 2 2" xfId="3830"/>
    <cellStyle name="Денежный 6 7 7 2 2 2 2 2" xfId="3831"/>
    <cellStyle name="Денежный 6 7 7 2 2 2 2 3" xfId="3832"/>
    <cellStyle name="Денежный 6 7 7 2 2 2 2 4" xfId="3833"/>
    <cellStyle name="Денежный 6 7 7 2 2 2 2 5" xfId="3834"/>
    <cellStyle name="Денежный 6 7 7 2 2 2 2 6" xfId="3835"/>
    <cellStyle name="Денежный 6 7 7 2 2 2 2 7" xfId="3836"/>
    <cellStyle name="Денежный 6 7 7 2 2 2 2 8" xfId="3837"/>
    <cellStyle name="Денежный 6 7 7 2 2 2 3" xfId="3838"/>
    <cellStyle name="Денежный 6 7 7 2 2 2 4" xfId="3839"/>
    <cellStyle name="Денежный 6 7 7 2 2 2 5" xfId="3840"/>
    <cellStyle name="Денежный 6 7 7 2 2 2 6" xfId="3841"/>
    <cellStyle name="Денежный 6 7 7 2 2 2 7" xfId="3842"/>
    <cellStyle name="Денежный 6 7 7 2 2 2 8" xfId="3843"/>
    <cellStyle name="Денежный 6 7 7 2 2 3" xfId="3844"/>
    <cellStyle name="Денежный 6 7 7 2 2 4" xfId="3845"/>
    <cellStyle name="Денежный 6 7 7 2 2 5" xfId="3846"/>
    <cellStyle name="Денежный 6 7 7 2 2 6" xfId="3847"/>
    <cellStyle name="Денежный 6 7 7 2 2 7" xfId="3848"/>
    <cellStyle name="Денежный 6 7 7 2 2 8" xfId="3849"/>
    <cellStyle name="Денежный 6 7 7 2 2 9" xfId="3850"/>
    <cellStyle name="Денежный 6 7 7 2 3" xfId="3851"/>
    <cellStyle name="Денежный 6 7 7 2 4" xfId="3852"/>
    <cellStyle name="Денежный 6 7 7 2 5" xfId="3853"/>
    <cellStyle name="Денежный 6 7 7 2 5 2" xfId="3854"/>
    <cellStyle name="Денежный 6 7 7 2 5 2 2" xfId="3855"/>
    <cellStyle name="Денежный 6 7 7 2 5 2 3" xfId="3856"/>
    <cellStyle name="Денежный 6 7 7 2 5 2 4" xfId="3857"/>
    <cellStyle name="Денежный 6 7 7 2 5 2 5" xfId="3858"/>
    <cellStyle name="Денежный 6 7 7 2 5 2 6" xfId="3859"/>
    <cellStyle name="Денежный 6 7 7 2 5 2 7" xfId="3860"/>
    <cellStyle name="Денежный 6 7 7 2 5 2 8" xfId="3861"/>
    <cellStyle name="Денежный 6 7 7 2 5 3" xfId="3862"/>
    <cellStyle name="Денежный 6 7 7 2 5 4" xfId="3863"/>
    <cellStyle name="Денежный 6 7 7 2 5 5" xfId="3864"/>
    <cellStyle name="Денежный 6 7 7 2 5 6" xfId="3865"/>
    <cellStyle name="Денежный 6 7 7 2 5 7" xfId="3866"/>
    <cellStyle name="Денежный 6 7 7 2 5 8" xfId="3867"/>
    <cellStyle name="Денежный 6 7 7 2 6" xfId="3868"/>
    <cellStyle name="Денежный 6 7 7 2 7" xfId="3869"/>
    <cellStyle name="Денежный 6 7 7 2 8" xfId="3870"/>
    <cellStyle name="Денежный 6 7 7 2 9" xfId="3871"/>
    <cellStyle name="Денежный 6 7 7 3" xfId="3872"/>
    <cellStyle name="Денежный 6 7 7 3 10" xfId="3873"/>
    <cellStyle name="Денежный 6 7 7 3 2" xfId="3874"/>
    <cellStyle name="Денежный 6 7 7 3 2 2" xfId="3875"/>
    <cellStyle name="Денежный 6 7 7 3 2 2 2" xfId="3876"/>
    <cellStyle name="Денежный 6 7 7 3 2 2 3" xfId="3877"/>
    <cellStyle name="Денежный 6 7 7 3 2 2 4" xfId="3878"/>
    <cellStyle name="Денежный 6 7 7 3 2 2 5" xfId="3879"/>
    <cellStyle name="Денежный 6 7 7 3 2 2 6" xfId="3880"/>
    <cellStyle name="Денежный 6 7 7 3 2 2 7" xfId="3881"/>
    <cellStyle name="Денежный 6 7 7 3 2 2 8" xfId="3882"/>
    <cellStyle name="Денежный 6 7 7 3 2 3" xfId="3883"/>
    <cellStyle name="Денежный 6 7 7 3 2 4" xfId="3884"/>
    <cellStyle name="Денежный 6 7 7 3 2 5" xfId="3885"/>
    <cellStyle name="Денежный 6 7 7 3 2 6" xfId="3886"/>
    <cellStyle name="Денежный 6 7 7 3 2 7" xfId="3887"/>
    <cellStyle name="Денежный 6 7 7 3 2 8" xfId="3888"/>
    <cellStyle name="Денежный 6 7 7 3 3" xfId="3889"/>
    <cellStyle name="Денежный 6 7 7 3 4" xfId="3890"/>
    <cellStyle name="Денежный 6 7 7 3 5" xfId="3891"/>
    <cellStyle name="Денежный 6 7 7 3 6" xfId="3892"/>
    <cellStyle name="Денежный 6 7 7 3 7" xfId="3893"/>
    <cellStyle name="Денежный 6 7 7 3 8" xfId="3894"/>
    <cellStyle name="Денежный 6 7 7 3 9" xfId="3895"/>
    <cellStyle name="Денежный 6 7 7 4" xfId="3896"/>
    <cellStyle name="Денежный 6 7 7 5" xfId="3897"/>
    <cellStyle name="Денежный 6 7 7 5 2" xfId="3898"/>
    <cellStyle name="Денежный 6 7 7 5 2 2" xfId="3899"/>
    <cellStyle name="Денежный 6 7 7 5 2 3" xfId="3900"/>
    <cellStyle name="Денежный 6 7 7 5 2 4" xfId="3901"/>
    <cellStyle name="Денежный 6 7 7 5 2 5" xfId="3902"/>
    <cellStyle name="Денежный 6 7 7 5 2 6" xfId="3903"/>
    <cellStyle name="Денежный 6 7 7 5 2 7" xfId="3904"/>
    <cellStyle name="Денежный 6 7 7 5 2 8" xfId="3905"/>
    <cellStyle name="Денежный 6 7 7 5 3" xfId="3906"/>
    <cellStyle name="Денежный 6 7 7 5 4" xfId="3907"/>
    <cellStyle name="Денежный 6 7 7 5 5" xfId="3908"/>
    <cellStyle name="Денежный 6 7 7 5 6" xfId="3909"/>
    <cellStyle name="Денежный 6 7 7 5 7" xfId="3910"/>
    <cellStyle name="Денежный 6 7 7 5 8" xfId="3911"/>
    <cellStyle name="Денежный 6 7 7 6" xfId="3912"/>
    <cellStyle name="Денежный 6 7 7 7" xfId="3913"/>
    <cellStyle name="Денежный 6 7 7 8" xfId="3914"/>
    <cellStyle name="Денежный 6 7 7 9" xfId="3915"/>
    <cellStyle name="Денежный 6 7 8" xfId="3916"/>
    <cellStyle name="Денежный 6 7 9" xfId="3917"/>
    <cellStyle name="Денежный 6 8" xfId="3918"/>
    <cellStyle name="Денежный 6 8 2" xfId="3919"/>
    <cellStyle name="Денежный 6 8 3" xfId="3920"/>
    <cellStyle name="Денежный 6 8 4" xfId="3921"/>
    <cellStyle name="Денежный 6 9" xfId="3922"/>
    <cellStyle name="Денежный 60" xfId="3923"/>
    <cellStyle name="Денежный 60 2" xfId="3924"/>
    <cellStyle name="Денежный 61" xfId="3925"/>
    <cellStyle name="Денежный 61 2" xfId="3926"/>
    <cellStyle name="Денежный 62" xfId="3927"/>
    <cellStyle name="Денежный 62 2" xfId="3928"/>
    <cellStyle name="Денежный 63" xfId="3929"/>
    <cellStyle name="Денежный 63 2" xfId="3930"/>
    <cellStyle name="Денежный 64" xfId="3931"/>
    <cellStyle name="Денежный 64 2" xfId="3932"/>
    <cellStyle name="Денежный 65" xfId="3933"/>
    <cellStyle name="Денежный 65 2" xfId="3934"/>
    <cellStyle name="Денежный 66" xfId="3935"/>
    <cellStyle name="Денежный 66 2" xfId="3936"/>
    <cellStyle name="Денежный 67" xfId="3937"/>
    <cellStyle name="Денежный 67 2" xfId="3938"/>
    <cellStyle name="Денежный 68" xfId="3939"/>
    <cellStyle name="Денежный 68 2" xfId="3940"/>
    <cellStyle name="Денежный 69" xfId="3941"/>
    <cellStyle name="Денежный 69 2" xfId="3942"/>
    <cellStyle name="Денежный 7" xfId="3943"/>
    <cellStyle name="Денежный 7 2" xfId="3944"/>
    <cellStyle name="Денежный 7 2 2" xfId="3945"/>
    <cellStyle name="Денежный 7 2 3" xfId="3946"/>
    <cellStyle name="Денежный 7 2 4" xfId="3947"/>
    <cellStyle name="Денежный 7 3" xfId="3948"/>
    <cellStyle name="Денежный 7 4" xfId="3949"/>
    <cellStyle name="Денежный 7 5" xfId="3950"/>
    <cellStyle name="Денежный 7 5 2" xfId="3951"/>
    <cellStyle name="Денежный 7 5 3" xfId="3952"/>
    <cellStyle name="Денежный 7 5 4" xfId="3953"/>
    <cellStyle name="Денежный 7 6" xfId="3954"/>
    <cellStyle name="Денежный 7 7" xfId="3955"/>
    <cellStyle name="Денежный 7 7 2" xfId="3956"/>
    <cellStyle name="Денежный 7 7 2 2" xfId="3957"/>
    <cellStyle name="Денежный 7 7 2 2 2" xfId="3958"/>
    <cellStyle name="Денежный 7 7 2 3" xfId="3959"/>
    <cellStyle name="Денежный 7 7 2 3 2" xfId="3960"/>
    <cellStyle name="Денежный 7 7 2 4" xfId="3961"/>
    <cellStyle name="Денежный 7 7 2 5" xfId="3962"/>
    <cellStyle name="Денежный 7 7 3" xfId="3963"/>
    <cellStyle name="Денежный 7 7 3 2" xfId="3964"/>
    <cellStyle name="Денежный 7 7 4" xfId="3965"/>
    <cellStyle name="Денежный 7 8" xfId="3966"/>
    <cellStyle name="Денежный 7 8 2" xfId="3967"/>
    <cellStyle name="Денежный 7 8 2 2" xfId="3968"/>
    <cellStyle name="Денежный 7 8 3" xfId="3969"/>
    <cellStyle name="Денежный 7 9" xfId="3970"/>
    <cellStyle name="Денежный 70" xfId="3971"/>
    <cellStyle name="Денежный 70 2" xfId="3972"/>
    <cellStyle name="Денежный 71" xfId="3973"/>
    <cellStyle name="Денежный 71 2" xfId="3974"/>
    <cellStyle name="Денежный 72" xfId="3975"/>
    <cellStyle name="Денежный 72 2" xfId="3976"/>
    <cellStyle name="Денежный 73" xfId="3977"/>
    <cellStyle name="Денежный 73 2" xfId="3978"/>
    <cellStyle name="Денежный 74" xfId="3979"/>
    <cellStyle name="Денежный 74 2" xfId="3980"/>
    <cellStyle name="Денежный 75" xfId="3981"/>
    <cellStyle name="Денежный 75 2" xfId="3982"/>
    <cellStyle name="Денежный 76" xfId="3983"/>
    <cellStyle name="Денежный 76 2" xfId="3984"/>
    <cellStyle name="Денежный 77" xfId="3985"/>
    <cellStyle name="Денежный 77 2" xfId="3986"/>
    <cellStyle name="Денежный 78" xfId="3987"/>
    <cellStyle name="Денежный 78 2" xfId="3988"/>
    <cellStyle name="Денежный 79" xfId="3989"/>
    <cellStyle name="Денежный 79 2" xfId="3990"/>
    <cellStyle name="Денежный 8" xfId="3991"/>
    <cellStyle name="Денежный 8 2" xfId="3992"/>
    <cellStyle name="Денежный 8 2 2" xfId="3993"/>
    <cellStyle name="Денежный 8 2 3" xfId="3994"/>
    <cellStyle name="Денежный 8 2 4" xfId="3995"/>
    <cellStyle name="Денежный 8 3" xfId="3996"/>
    <cellStyle name="Денежный 8 3 2" xfId="3997"/>
    <cellStyle name="Денежный 8 4" xfId="3998"/>
    <cellStyle name="Денежный 8 5" xfId="3999"/>
    <cellStyle name="Денежный 8 5 2" xfId="4000"/>
    <cellStyle name="Денежный 8 5 3" xfId="4001"/>
    <cellStyle name="Денежный 8 5 4" xfId="4002"/>
    <cellStyle name="Денежный 8 6" xfId="4003"/>
    <cellStyle name="Денежный 8 7" xfId="4004"/>
    <cellStyle name="Денежный 80" xfId="4005"/>
    <cellStyle name="Денежный 80 2" xfId="4006"/>
    <cellStyle name="Денежный 81" xfId="4007"/>
    <cellStyle name="Денежный 81 2" xfId="4008"/>
    <cellStyle name="Денежный 82" xfId="4009"/>
    <cellStyle name="Денежный 82 2" xfId="4010"/>
    <cellStyle name="Денежный 83" xfId="4011"/>
    <cellStyle name="Денежный 83 2" xfId="4012"/>
    <cellStyle name="Денежный 84" xfId="4013"/>
    <cellStyle name="Денежный 84 2" xfId="4014"/>
    <cellStyle name="Денежный 85" xfId="4015"/>
    <cellStyle name="Денежный 85 2" xfId="4016"/>
    <cellStyle name="Денежный 86" xfId="4017"/>
    <cellStyle name="Денежный 86 2" xfId="4018"/>
    <cellStyle name="Денежный 87" xfId="4019"/>
    <cellStyle name="Денежный 87 2" xfId="4020"/>
    <cellStyle name="Денежный 88" xfId="4021"/>
    <cellStyle name="Денежный 88 2" xfId="4022"/>
    <cellStyle name="Денежный 89" xfId="4023"/>
    <cellStyle name="Денежный 89 2" xfId="4024"/>
    <cellStyle name="Денежный 9" xfId="4025"/>
    <cellStyle name="Денежный 9 2" xfId="4026"/>
    <cellStyle name="Денежный 9 2 2" xfId="4027"/>
    <cellStyle name="Денежный 9 2 3" xfId="4028"/>
    <cellStyle name="Денежный 9 2 4" xfId="4029"/>
    <cellStyle name="Денежный 9 2 5" xfId="4030"/>
    <cellStyle name="Денежный 9 2 5 2" xfId="4031"/>
    <cellStyle name="Денежный 9 2 6" xfId="4032"/>
    <cellStyle name="Денежный 9 3" xfId="4033"/>
    <cellStyle name="Денежный 9 4" xfId="4034"/>
    <cellStyle name="Денежный 90" xfId="4035"/>
    <cellStyle name="Денежный 90 2" xfId="4036"/>
    <cellStyle name="Денежный 91" xfId="4037"/>
    <cellStyle name="Денежный 91 2" xfId="4038"/>
    <cellStyle name="Денежный 92" xfId="4039"/>
    <cellStyle name="Денежный 92 2" xfId="4040"/>
    <cellStyle name="Денежный 93" xfId="4041"/>
    <cellStyle name="Денежный 93 2" xfId="4042"/>
    <cellStyle name="Денежный 94" xfId="4043"/>
    <cellStyle name="Денежный 94 2" xfId="4044"/>
    <cellStyle name="Денежный 95" xfId="4045"/>
    <cellStyle name="Денежный 95 2" xfId="4046"/>
    <cellStyle name="Денежный 96" xfId="4047"/>
    <cellStyle name="Денежный 96 2" xfId="4048"/>
    <cellStyle name="Денежный 97" xfId="4049"/>
    <cellStyle name="Денежный 97 2" xfId="4050"/>
    <cellStyle name="Денежный 98" xfId="4051"/>
    <cellStyle name="Денежный 98 2" xfId="4052"/>
    <cellStyle name="Денежный 99" xfId="4053"/>
    <cellStyle name="Денежный 99 2" xfId="4054"/>
    <cellStyle name="Заголовок 1 2" xfId="4055"/>
    <cellStyle name="Заголовок 1 2 2" xfId="4056"/>
    <cellStyle name="Заголовок 1 3" xfId="4057"/>
    <cellStyle name="Заголовок 1 3 2" xfId="4058"/>
    <cellStyle name="Заголовок 1 4" xfId="4059"/>
    <cellStyle name="Заголовок 1 4 2" xfId="4060"/>
    <cellStyle name="Заголовок 1 5" xfId="4061"/>
    <cellStyle name="Заголовок 1 5 2" xfId="4062"/>
    <cellStyle name="Заголовок 1 6" xfId="4063"/>
    <cellStyle name="Заголовок 1 6 2" xfId="4064"/>
    <cellStyle name="Заголовок 1 7" xfId="4065"/>
    <cellStyle name="Заголовок 1 8" xfId="4066"/>
    <cellStyle name="Заголовок 1 9" xfId="4067"/>
    <cellStyle name="Заголовок 2 2" xfId="4068"/>
    <cellStyle name="Заголовок 2 2 2" xfId="4069"/>
    <cellStyle name="Заголовок 2 3" xfId="4070"/>
    <cellStyle name="Заголовок 2 3 2" xfId="4071"/>
    <cellStyle name="Заголовок 2 4" xfId="4072"/>
    <cellStyle name="Заголовок 2 4 2" xfId="4073"/>
    <cellStyle name="Заголовок 2 5" xfId="4074"/>
    <cellStyle name="Заголовок 2 5 2" xfId="4075"/>
    <cellStyle name="Заголовок 2 6" xfId="4076"/>
    <cellStyle name="Заголовок 2 6 2" xfId="4077"/>
    <cellStyle name="Заголовок 2 7" xfId="4078"/>
    <cellStyle name="Заголовок 2 8" xfId="4079"/>
    <cellStyle name="Заголовок 2 9" xfId="4080"/>
    <cellStyle name="Заголовок 3 2" xfId="4081"/>
    <cellStyle name="Заголовок 3 2 2" xfId="4082"/>
    <cellStyle name="Заголовок 3 3" xfId="4083"/>
    <cellStyle name="Заголовок 3 3 2" xfId="4084"/>
    <cellStyle name="Заголовок 3 4" xfId="4085"/>
    <cellStyle name="Заголовок 3 4 2" xfId="4086"/>
    <cellStyle name="Заголовок 3 5" xfId="4087"/>
    <cellStyle name="Заголовок 3 5 2" xfId="4088"/>
    <cellStyle name="Заголовок 3 6" xfId="4089"/>
    <cellStyle name="Заголовок 3 6 2" xfId="4090"/>
    <cellStyle name="Заголовок 3 7" xfId="4091"/>
    <cellStyle name="Заголовок 3 8" xfId="4092"/>
    <cellStyle name="Заголовок 3 9" xfId="4093"/>
    <cellStyle name="Заголовок 4 2" xfId="4094"/>
    <cellStyle name="Заголовок 4 2 2" xfId="4095"/>
    <cellStyle name="Заголовок 4 3" xfId="4096"/>
    <cellStyle name="Заголовок 4 3 2" xfId="4097"/>
    <cellStyle name="Заголовок 4 4" xfId="4098"/>
    <cellStyle name="Заголовок 4 4 2" xfId="4099"/>
    <cellStyle name="Заголовок 4 5" xfId="4100"/>
    <cellStyle name="Заголовок 4 5 2" xfId="4101"/>
    <cellStyle name="Заголовок 4 6" xfId="4102"/>
    <cellStyle name="Заголовок 4 6 2" xfId="4103"/>
    <cellStyle name="Заголовок 4 7" xfId="4104"/>
    <cellStyle name="Заголовок 4 8" xfId="4105"/>
    <cellStyle name="Заголовок 4 9" xfId="4106"/>
    <cellStyle name="Итог 2" xfId="4107"/>
    <cellStyle name="Итог 2 2" xfId="4108"/>
    <cellStyle name="Итог 3" xfId="4109"/>
    <cellStyle name="Итог 3 2" xfId="4110"/>
    <cellStyle name="Итог 4" xfId="4111"/>
    <cellStyle name="Итог 4 2" xfId="4112"/>
    <cellStyle name="Итог 5" xfId="4113"/>
    <cellStyle name="Итог 5 2" xfId="4114"/>
    <cellStyle name="Итог 6" xfId="4115"/>
    <cellStyle name="Итог 6 2" xfId="4116"/>
    <cellStyle name="Итог 7" xfId="4117"/>
    <cellStyle name="Итог 8" xfId="4118"/>
    <cellStyle name="Итог 9" xfId="4119"/>
    <cellStyle name="Контрольная ячейка 10" xfId="4120"/>
    <cellStyle name="Контрольная ячейка 2" xfId="4121"/>
    <cellStyle name="Контрольная ячейка 2 2" xfId="4122"/>
    <cellStyle name="Контрольная ячейка 3" xfId="4123"/>
    <cellStyle name="Контрольная ячейка 3 2" xfId="4124"/>
    <cellStyle name="Контрольная ячейка 4" xfId="4125"/>
    <cellStyle name="Контрольная ячейка 4 2" xfId="4126"/>
    <cellStyle name="Контрольная ячейка 5" xfId="4127"/>
    <cellStyle name="Контрольная ячейка 5 2" xfId="4128"/>
    <cellStyle name="Контрольная ячейка 6" xfId="4129"/>
    <cellStyle name="Контрольная ячейка 6 2" xfId="4130"/>
    <cellStyle name="Контрольная ячейка 7" xfId="4131"/>
    <cellStyle name="Контрольная ячейка 7 2" xfId="4132"/>
    <cellStyle name="Контрольная ячейка 8" xfId="4133"/>
    <cellStyle name="Контрольная ячейка 9" xfId="4134"/>
    <cellStyle name="Название 2" xfId="4135"/>
    <cellStyle name="Название 2 2" xfId="4136"/>
    <cellStyle name="Название 3" xfId="4137"/>
    <cellStyle name="Название 3 2" xfId="4138"/>
    <cellStyle name="Название 4" xfId="4139"/>
    <cellStyle name="Название 4 2" xfId="4140"/>
    <cellStyle name="Название 5" xfId="4141"/>
    <cellStyle name="Название 5 2" xfId="4142"/>
    <cellStyle name="Название 6" xfId="4143"/>
    <cellStyle name="Название 6 2" xfId="4144"/>
    <cellStyle name="Название 7" xfId="4145"/>
    <cellStyle name="Название 8" xfId="4146"/>
    <cellStyle name="Название 9" xfId="4147"/>
    <cellStyle name="Нейтральный 10" xfId="4148"/>
    <cellStyle name="Нейтральный 2" xfId="4149"/>
    <cellStyle name="Нейтральный 2 2" xfId="4150"/>
    <cellStyle name="Нейтральный 3" xfId="4151"/>
    <cellStyle name="Нейтральный 3 2" xfId="4152"/>
    <cellStyle name="Нейтральный 4" xfId="4153"/>
    <cellStyle name="Нейтральный 4 2" xfId="4154"/>
    <cellStyle name="Нейтральный 5" xfId="4155"/>
    <cellStyle name="Нейтральный 5 2" xfId="4156"/>
    <cellStyle name="Нейтральный 6" xfId="4157"/>
    <cellStyle name="Нейтральный 6 2" xfId="4158"/>
    <cellStyle name="Нейтральный 7" xfId="4159"/>
    <cellStyle name="Нейтральный 7 2" xfId="4160"/>
    <cellStyle name="Нейтральный 8" xfId="4161"/>
    <cellStyle name="Нейтральный 9" xfId="4162"/>
    <cellStyle name="Обычный" xfId="0" builtinId="0"/>
    <cellStyle name="Обычный 10" xfId="4163"/>
    <cellStyle name="Обычный 10 2" xfId="4164"/>
    <cellStyle name="Обычный 10 2 2" xfId="4165"/>
    <cellStyle name="Обычный 10 3" xfId="4166"/>
    <cellStyle name="Обычный 10 4" xfId="21"/>
    <cellStyle name="Обычный 11" xfId="4167"/>
    <cellStyle name="Обычный 11 10" xfId="4168"/>
    <cellStyle name="Обычный 11 10 2" xfId="4169"/>
    <cellStyle name="Обычный 11 10 3" xfId="4170"/>
    <cellStyle name="Обычный 11 11" xfId="4171"/>
    <cellStyle name="Обычный 11 12" xfId="4172"/>
    <cellStyle name="Обычный 11 12 2" xfId="18"/>
    <cellStyle name="Обычный 11 12 2 2" xfId="4173"/>
    <cellStyle name="Обычный 11 12 3" xfId="4174"/>
    <cellStyle name="Обычный 11 2" xfId="4175"/>
    <cellStyle name="Обычный 11 2 2" xfId="4176"/>
    <cellStyle name="Обычный 11 3" xfId="4177"/>
    <cellStyle name="Обычный 11 4" xfId="4178"/>
    <cellStyle name="Обычный 11 5" xfId="4179"/>
    <cellStyle name="Обычный 11 6" xfId="4180"/>
    <cellStyle name="Обычный 11 7" xfId="4181"/>
    <cellStyle name="Обычный 11 8" xfId="4182"/>
    <cellStyle name="Обычный 11 9" xfId="4183"/>
    <cellStyle name="Обычный 12" xfId="27"/>
    <cellStyle name="Обычный 12 2" xfId="4184"/>
    <cellStyle name="Обычный 12 2 2" xfId="4185"/>
    <cellStyle name="Обычный 12 2 2 2" xfId="4186"/>
    <cellStyle name="Обычный 12 2 2 2 2" xfId="4187"/>
    <cellStyle name="Обычный 12 2 2 2 3" xfId="4188"/>
    <cellStyle name="Обычный 12 2 2 2 3 2" xfId="4189"/>
    <cellStyle name="Обычный 12 2 2 2 6" xfId="4190"/>
    <cellStyle name="Обычный 12 2 2 2 6 2" xfId="4191"/>
    <cellStyle name="Обычный 12 2 2 2 6 3" xfId="28"/>
    <cellStyle name="Обычный 12 2 2 3" xfId="4192"/>
    <cellStyle name="Обычный 12 2 2 5" xfId="4193"/>
    <cellStyle name="Обычный 12 2 2 6" xfId="4194"/>
    <cellStyle name="Обычный 12 2 3" xfId="4195"/>
    <cellStyle name="Обычный 12 2 4" xfId="4196"/>
    <cellStyle name="Обычный 12 3" xfId="4197"/>
    <cellStyle name="Обычный 12 4" xfId="4198"/>
    <cellStyle name="Обычный 12 5" xfId="4199"/>
    <cellStyle name="Обычный 12 6" xfId="4200"/>
    <cellStyle name="Обычный 13" xfId="4201"/>
    <cellStyle name="Обычный 13 2" xfId="4202"/>
    <cellStyle name="Обычный 13 3" xfId="4203"/>
    <cellStyle name="Обычный 14" xfId="4204"/>
    <cellStyle name="Обычный 14 2" xfId="4205"/>
    <cellStyle name="Обычный 14 2 2" xfId="4206"/>
    <cellStyle name="Обычный 14 3" xfId="4207"/>
    <cellStyle name="Обычный 14 4" xfId="4208"/>
    <cellStyle name="Обычный 14 5" xfId="4209"/>
    <cellStyle name="Обычный 14 6" xfId="4210"/>
    <cellStyle name="Обычный 15" xfId="4211"/>
    <cellStyle name="Обычный 15 2" xfId="4212"/>
    <cellStyle name="Обычный 16" xfId="4213"/>
    <cellStyle name="Обычный 17" xfId="4214"/>
    <cellStyle name="Обычный 17 2" xfId="4215"/>
    <cellStyle name="Обычный 17 3" xfId="4216"/>
    <cellStyle name="Обычный 17 4" xfId="4217"/>
    <cellStyle name="Обычный 17 5" xfId="4218"/>
    <cellStyle name="Обычный 17 6" xfId="4219"/>
    <cellStyle name="Обычный 17 7" xfId="4220"/>
    <cellStyle name="Обычный 18" xfId="4221"/>
    <cellStyle name="Обычный 18 2" xfId="4222"/>
    <cellStyle name="Обычный 18 3" xfId="4223"/>
    <cellStyle name="Обычный 19" xfId="4224"/>
    <cellStyle name="Обычный 2" xfId="4225"/>
    <cellStyle name="Обычный 2 10" xfId="24"/>
    <cellStyle name="Обычный 2 10 2" xfId="4226"/>
    <cellStyle name="Обычный 2 10 2 2" xfId="4227"/>
    <cellStyle name="Обычный 2 11" xfId="4228"/>
    <cellStyle name="Обычный 2 12" xfId="4229"/>
    <cellStyle name="Обычный 2 13" xfId="4230"/>
    <cellStyle name="Обычный 2 14" xfId="4231"/>
    <cellStyle name="Обычный 2 14 10" xfId="4232"/>
    <cellStyle name="Обычный 2 14 10 2" xfId="4233"/>
    <cellStyle name="Обычный 2 14 10 3" xfId="4234"/>
    <cellStyle name="Обычный 2 14 10 4" xfId="4235"/>
    <cellStyle name="Обычный 2 14 11" xfId="4236"/>
    <cellStyle name="Обычный 2 14 12" xfId="4237"/>
    <cellStyle name="Обычный 2 14 2" xfId="4238"/>
    <cellStyle name="Обычный 2 14 2 2" xfId="4239"/>
    <cellStyle name="Обычный 2 14 2 3" xfId="4240"/>
    <cellStyle name="Обычный 2 14 3" xfId="4241"/>
    <cellStyle name="Обычный 2 14 4" xfId="4242"/>
    <cellStyle name="Обычный 2 14 5" xfId="4243"/>
    <cellStyle name="Обычный 2 14 6" xfId="4244"/>
    <cellStyle name="Обычный 2 14 7" xfId="4245"/>
    <cellStyle name="Обычный 2 14 8" xfId="4246"/>
    <cellStyle name="Обычный 2 14 9" xfId="4247"/>
    <cellStyle name="Обычный 2 15" xfId="4248"/>
    <cellStyle name="Обычный 2 16" xfId="4249"/>
    <cellStyle name="Обычный 2 17" xfId="4250"/>
    <cellStyle name="Обычный 2 18" xfId="4251"/>
    <cellStyle name="Обычный 2 19" xfId="4252"/>
    <cellStyle name="Обычный 2 2" xfId="4253"/>
    <cellStyle name="Обычный 2 2 10" xfId="4254"/>
    <cellStyle name="Обычный 2 2 10 2" xfId="26"/>
    <cellStyle name="Обычный 2 2 11" xfId="4255"/>
    <cellStyle name="Обычный 2 2 12" xfId="4256"/>
    <cellStyle name="Обычный 2 2 13" xfId="4257"/>
    <cellStyle name="Обычный 2 2 14" xfId="4258"/>
    <cellStyle name="Обычный 2 2 15" xfId="4259"/>
    <cellStyle name="Обычный 2 2 16" xfId="4260"/>
    <cellStyle name="Обычный 2 2 17" xfId="4261"/>
    <cellStyle name="Обычный 2 2 18" xfId="4262"/>
    <cellStyle name="Обычный 2 2 19" xfId="4263"/>
    <cellStyle name="Обычный 2 2 2" xfId="4264"/>
    <cellStyle name="Обычный 2 2 2 2" xfId="4265"/>
    <cellStyle name="Обычный 2 2 2 2 2" xfId="4266"/>
    <cellStyle name="Обычный 2 2 2 2 2 2" xfId="4267"/>
    <cellStyle name="Обычный 2 2 2 2 3" xfId="4268"/>
    <cellStyle name="Обычный 2 2 2 2 3 2" xfId="4269"/>
    <cellStyle name="Обычный 2 2 2 2 4" xfId="4270"/>
    <cellStyle name="Обычный 2 2 2 2 5" xfId="4271"/>
    <cellStyle name="Обычный 2 2 2 3" xfId="4272"/>
    <cellStyle name="Обычный 2 2 2 3 2" xfId="4273"/>
    <cellStyle name="Обычный 2 2 2 4" xfId="4274"/>
    <cellStyle name="Обычный 2 2 2 4 2" xfId="4275"/>
    <cellStyle name="Обычный 2 2 2 4 3" xfId="4276"/>
    <cellStyle name="Обычный 2 2 2 4 4" xfId="4277"/>
    <cellStyle name="Обычный 2 2 2 5" xfId="4278"/>
    <cellStyle name="Обычный 2 2 2 5 2" xfId="4279"/>
    <cellStyle name="Обычный 2 2 2 5 3" xfId="4280"/>
    <cellStyle name="Обычный 2 2 2 5 4" xfId="4281"/>
    <cellStyle name="Обычный 2 2 2 6" xfId="4282"/>
    <cellStyle name="Обычный 2 2 2 7" xfId="4283"/>
    <cellStyle name="Обычный 2 2 2 8" xfId="4284"/>
    <cellStyle name="Обычный 2 2 2 9" xfId="4285"/>
    <cellStyle name="Обычный 2 2 3" xfId="4286"/>
    <cellStyle name="Обычный 2 2 3 10" xfId="4287"/>
    <cellStyle name="Обычный 2 2 3 2" xfId="4288"/>
    <cellStyle name="Обычный 2 2 3 2 2" xfId="4289"/>
    <cellStyle name="Обычный 2 2 3 2 3" xfId="4290"/>
    <cellStyle name="Обычный 2 2 3 3" xfId="4291"/>
    <cellStyle name="Обычный 2 2 3 4" xfId="4292"/>
    <cellStyle name="Обычный 2 2 3 5" xfId="4293"/>
    <cellStyle name="Обычный 2 2 3 6" xfId="4294"/>
    <cellStyle name="Обычный 2 2 3 7" xfId="4295"/>
    <cellStyle name="Обычный 2 2 3 8" xfId="4296"/>
    <cellStyle name="Обычный 2 2 3 9" xfId="4297"/>
    <cellStyle name="Обычный 2 2 4" xfId="4298"/>
    <cellStyle name="Обычный 2 2 4 2" xfId="4299"/>
    <cellStyle name="Обычный 2 2 4 3" xfId="4300"/>
    <cellStyle name="Обычный 2 2 4 4" xfId="4301"/>
    <cellStyle name="Обычный 2 2 5" xfId="4302"/>
    <cellStyle name="Обычный 2 2 5 2" xfId="4303"/>
    <cellStyle name="Обычный 2 2 5 3" xfId="4304"/>
    <cellStyle name="Обычный 2 2 5 4" xfId="4305"/>
    <cellStyle name="Обычный 2 2 6" xfId="4306"/>
    <cellStyle name="Обычный 2 2 7" xfId="4307"/>
    <cellStyle name="Обычный 2 2 8" xfId="4308"/>
    <cellStyle name="Обычный 2 2 9" xfId="4309"/>
    <cellStyle name="Обычный 2 2_База1 (version 1)" xfId="4310"/>
    <cellStyle name="Обычный 2 20" xfId="4311"/>
    <cellStyle name="Обычный 2 21" xfId="4312"/>
    <cellStyle name="Обычный 2 22" xfId="4313"/>
    <cellStyle name="Обычный 2 23" xfId="4314"/>
    <cellStyle name="Обычный 2 23 2" xfId="4315"/>
    <cellStyle name="Обычный 2 23 3" xfId="4316"/>
    <cellStyle name="Обычный 2 24" xfId="4317"/>
    <cellStyle name="Обычный 2 24 2" xfId="4318"/>
    <cellStyle name="Обычный 2 24 3" xfId="4319"/>
    <cellStyle name="Обычный 2 24 4" xfId="4320"/>
    <cellStyle name="Обычный 2 24 5" xfId="4321"/>
    <cellStyle name="Обычный 2 24 6" xfId="4322"/>
    <cellStyle name="Обычный 2 24 7" xfId="4323"/>
    <cellStyle name="Обычный 2 25" xfId="4324"/>
    <cellStyle name="Обычный 2 26" xfId="4325"/>
    <cellStyle name="Обычный 2 27" xfId="4326"/>
    <cellStyle name="Обычный 2 28" xfId="4327"/>
    <cellStyle name="Обычный 2 29" xfId="4328"/>
    <cellStyle name="Обычный 2 3" xfId="4329"/>
    <cellStyle name="Обычный 2 3 10" xfId="4330"/>
    <cellStyle name="Обычный 2 3 10 10" xfId="4331"/>
    <cellStyle name="Обычный 2 3 10 11" xfId="4332"/>
    <cellStyle name="Обычный 2 3 10 12" xfId="4333"/>
    <cellStyle name="Обычный 2 3 10 2" xfId="4334"/>
    <cellStyle name="Обычный 2 3 10 2 10" xfId="4335"/>
    <cellStyle name="Обычный 2 3 10 2 11" xfId="4336"/>
    <cellStyle name="Обычный 2 3 10 2 12" xfId="4337"/>
    <cellStyle name="Обычный 2 3 10 2 2" xfId="4338"/>
    <cellStyle name="Обычный 2 3 10 2 2 10" xfId="4339"/>
    <cellStyle name="Обычный 2 3 10 2 2 2" xfId="4340"/>
    <cellStyle name="Обычный 2 3 10 2 2 2 2" xfId="4341"/>
    <cellStyle name="Обычный 2 3 10 2 2 2 2 2" xfId="4342"/>
    <cellStyle name="Обычный 2 3 10 2 2 2 2 3" xfId="4343"/>
    <cellStyle name="Обычный 2 3 10 2 2 2 2 4" xfId="4344"/>
    <cellStyle name="Обычный 2 3 10 2 2 2 2 5" xfId="4345"/>
    <cellStyle name="Обычный 2 3 10 2 2 2 2 6" xfId="4346"/>
    <cellStyle name="Обычный 2 3 10 2 2 2 2 7" xfId="4347"/>
    <cellStyle name="Обычный 2 3 10 2 2 2 2 8" xfId="4348"/>
    <cellStyle name="Обычный 2 3 10 2 2 2 3" xfId="4349"/>
    <cellStyle name="Обычный 2 3 10 2 2 2 4" xfId="4350"/>
    <cellStyle name="Обычный 2 3 10 2 2 2 5" xfId="4351"/>
    <cellStyle name="Обычный 2 3 10 2 2 2 6" xfId="4352"/>
    <cellStyle name="Обычный 2 3 10 2 2 2 7" xfId="4353"/>
    <cellStyle name="Обычный 2 3 10 2 2 2 8" xfId="4354"/>
    <cellStyle name="Обычный 2 3 10 2 2 3" xfId="4355"/>
    <cellStyle name="Обычный 2 3 10 2 2 4" xfId="4356"/>
    <cellStyle name="Обычный 2 3 10 2 2 5" xfId="4357"/>
    <cellStyle name="Обычный 2 3 10 2 2 6" xfId="4358"/>
    <cellStyle name="Обычный 2 3 10 2 2 7" xfId="4359"/>
    <cellStyle name="Обычный 2 3 10 2 2 8" xfId="4360"/>
    <cellStyle name="Обычный 2 3 10 2 2 9" xfId="4361"/>
    <cellStyle name="Обычный 2 3 10 2 3" xfId="4362"/>
    <cellStyle name="Обычный 2 3 10 2 4" xfId="4363"/>
    <cellStyle name="Обычный 2 3 10 2 5" xfId="4364"/>
    <cellStyle name="Обычный 2 3 10 2 5 2" xfId="4365"/>
    <cellStyle name="Обычный 2 3 10 2 5 2 2" xfId="4366"/>
    <cellStyle name="Обычный 2 3 10 2 5 2 3" xfId="4367"/>
    <cellStyle name="Обычный 2 3 10 2 5 2 4" xfId="4368"/>
    <cellStyle name="Обычный 2 3 10 2 5 2 5" xfId="4369"/>
    <cellStyle name="Обычный 2 3 10 2 5 2 6" xfId="4370"/>
    <cellStyle name="Обычный 2 3 10 2 5 2 7" xfId="4371"/>
    <cellStyle name="Обычный 2 3 10 2 5 2 8" xfId="4372"/>
    <cellStyle name="Обычный 2 3 10 2 5 3" xfId="4373"/>
    <cellStyle name="Обычный 2 3 10 2 5 4" xfId="4374"/>
    <cellStyle name="Обычный 2 3 10 2 5 5" xfId="4375"/>
    <cellStyle name="Обычный 2 3 10 2 5 6" xfId="4376"/>
    <cellStyle name="Обычный 2 3 10 2 5 7" xfId="4377"/>
    <cellStyle name="Обычный 2 3 10 2 5 8" xfId="4378"/>
    <cellStyle name="Обычный 2 3 10 2 6" xfId="4379"/>
    <cellStyle name="Обычный 2 3 10 2 7" xfId="4380"/>
    <cellStyle name="Обычный 2 3 10 2 8" xfId="4381"/>
    <cellStyle name="Обычный 2 3 10 2 9" xfId="4382"/>
    <cellStyle name="Обычный 2 3 10 3" xfId="4383"/>
    <cellStyle name="Обычный 2 3 10 3 10" xfId="4384"/>
    <cellStyle name="Обычный 2 3 10 3 2" xfId="4385"/>
    <cellStyle name="Обычный 2 3 10 3 2 2" xfId="4386"/>
    <cellStyle name="Обычный 2 3 10 3 2 2 2" xfId="4387"/>
    <cellStyle name="Обычный 2 3 10 3 2 2 3" xfId="4388"/>
    <cellStyle name="Обычный 2 3 10 3 2 2 4" xfId="4389"/>
    <cellStyle name="Обычный 2 3 10 3 2 2 5" xfId="4390"/>
    <cellStyle name="Обычный 2 3 10 3 2 2 6" xfId="4391"/>
    <cellStyle name="Обычный 2 3 10 3 2 2 7" xfId="4392"/>
    <cellStyle name="Обычный 2 3 10 3 2 2 8" xfId="4393"/>
    <cellStyle name="Обычный 2 3 10 3 2 3" xfId="4394"/>
    <cellStyle name="Обычный 2 3 10 3 2 4" xfId="4395"/>
    <cellStyle name="Обычный 2 3 10 3 2 5" xfId="4396"/>
    <cellStyle name="Обычный 2 3 10 3 2 6" xfId="4397"/>
    <cellStyle name="Обычный 2 3 10 3 2 7" xfId="4398"/>
    <cellStyle name="Обычный 2 3 10 3 2 8" xfId="4399"/>
    <cellStyle name="Обычный 2 3 10 3 3" xfId="4400"/>
    <cellStyle name="Обычный 2 3 10 3 4" xfId="4401"/>
    <cellStyle name="Обычный 2 3 10 3 5" xfId="4402"/>
    <cellStyle name="Обычный 2 3 10 3 6" xfId="4403"/>
    <cellStyle name="Обычный 2 3 10 3 7" xfId="4404"/>
    <cellStyle name="Обычный 2 3 10 3 8" xfId="4405"/>
    <cellStyle name="Обычный 2 3 10 3 9" xfId="4406"/>
    <cellStyle name="Обычный 2 3 10 4" xfId="4407"/>
    <cellStyle name="Обычный 2 3 10 5" xfId="4408"/>
    <cellStyle name="Обычный 2 3 10 5 2" xfId="4409"/>
    <cellStyle name="Обычный 2 3 10 5 2 2" xfId="4410"/>
    <cellStyle name="Обычный 2 3 10 5 2 3" xfId="4411"/>
    <cellStyle name="Обычный 2 3 10 5 2 4" xfId="4412"/>
    <cellStyle name="Обычный 2 3 10 5 2 5" xfId="4413"/>
    <cellStyle name="Обычный 2 3 10 5 2 6" xfId="4414"/>
    <cellStyle name="Обычный 2 3 10 5 2 7" xfId="4415"/>
    <cellStyle name="Обычный 2 3 10 5 2 8" xfId="4416"/>
    <cellStyle name="Обычный 2 3 10 5 3" xfId="4417"/>
    <cellStyle name="Обычный 2 3 10 5 4" xfId="4418"/>
    <cellStyle name="Обычный 2 3 10 5 5" xfId="4419"/>
    <cellStyle name="Обычный 2 3 10 5 6" xfId="4420"/>
    <cellStyle name="Обычный 2 3 10 5 7" xfId="4421"/>
    <cellStyle name="Обычный 2 3 10 5 8" xfId="4422"/>
    <cellStyle name="Обычный 2 3 10 6" xfId="4423"/>
    <cellStyle name="Обычный 2 3 10 7" xfId="4424"/>
    <cellStyle name="Обычный 2 3 10 8" xfId="4425"/>
    <cellStyle name="Обычный 2 3 10 9" xfId="4426"/>
    <cellStyle name="Обычный 2 3 11" xfId="4427"/>
    <cellStyle name="Обычный 2 3 12" xfId="4428"/>
    <cellStyle name="Обычный 2 3 13" xfId="4429"/>
    <cellStyle name="Обычный 2 3 14" xfId="4430"/>
    <cellStyle name="Обычный 2 3 15" xfId="4431"/>
    <cellStyle name="Обычный 2 3 16" xfId="4432"/>
    <cellStyle name="Обычный 2 3 17" xfId="4433"/>
    <cellStyle name="Обычный 2 3 18" xfId="4434"/>
    <cellStyle name="Обычный 2 3 19" xfId="4435"/>
    <cellStyle name="Обычный 2 3 2" xfId="4436"/>
    <cellStyle name="Обычный 2 3 2 2" xfId="4437"/>
    <cellStyle name="Обычный 2 3 2 3" xfId="4438"/>
    <cellStyle name="Обычный 2 3 2 4" xfId="4439"/>
    <cellStyle name="Обычный 2 3 20" xfId="4440"/>
    <cellStyle name="Обычный 2 3 21" xfId="4441"/>
    <cellStyle name="Обычный 2 3 3" xfId="4442"/>
    <cellStyle name="Обычный 2 3 4" xfId="4443"/>
    <cellStyle name="Обычный 2 3 4 2" xfId="4444"/>
    <cellStyle name="Обычный 2 3 4 3" xfId="4445"/>
    <cellStyle name="Обычный 2 3 5" xfId="4446"/>
    <cellStyle name="Обычный 2 3 6" xfId="4447"/>
    <cellStyle name="Обычный 2 3 7" xfId="4448"/>
    <cellStyle name="Обычный 2 3 8" xfId="4449"/>
    <cellStyle name="Обычный 2 3 9" xfId="4450"/>
    <cellStyle name="Обычный 2 30" xfId="4451"/>
    <cellStyle name="Обычный 2 31" xfId="4452"/>
    <cellStyle name="Обычный 2 32" xfId="4453"/>
    <cellStyle name="Обычный 2 33" xfId="4454"/>
    <cellStyle name="Обычный 2 33 2" xfId="4455"/>
    <cellStyle name="Обычный 2 34" xfId="4456"/>
    <cellStyle name="Обычный 2 35" xfId="4457"/>
    <cellStyle name="Обычный 2 36" xfId="4458"/>
    <cellStyle name="Обычный 2 37" xfId="4459"/>
    <cellStyle name="Обычный 2 38" xfId="4460"/>
    <cellStyle name="Обычный 2 39" xfId="4461"/>
    <cellStyle name="Обычный 2 4" xfId="4462"/>
    <cellStyle name="Обычный 2 4 10" xfId="4463"/>
    <cellStyle name="Обычный 2 4 2" xfId="4464"/>
    <cellStyle name="Обычный 2 4 2 2" xfId="4465"/>
    <cellStyle name="Обычный 2 4 2 3" xfId="4466"/>
    <cellStyle name="Обычный 2 4 2 4" xfId="4467"/>
    <cellStyle name="Обычный 2 4 3" xfId="4468"/>
    <cellStyle name="Обычный 2 4 3 2" xfId="4469"/>
    <cellStyle name="Обычный 2 4 3 3" xfId="4470"/>
    <cellStyle name="Обычный 2 4 4" xfId="4471"/>
    <cellStyle name="Обычный 2 4 5" xfId="4472"/>
    <cellStyle name="Обычный 2 4 6" xfId="4473"/>
    <cellStyle name="Обычный 2 4 7" xfId="4474"/>
    <cellStyle name="Обычный 2 4 8" xfId="4475"/>
    <cellStyle name="Обычный 2 4 9" xfId="4476"/>
    <cellStyle name="Обычный 2 40" xfId="4477"/>
    <cellStyle name="Обычный 2 41" xfId="4478"/>
    <cellStyle name="Обычный 2 42" xfId="4479"/>
    <cellStyle name="Обычный 2 43" xfId="4480"/>
    <cellStyle name="Обычный 2 44" xfId="4481"/>
    <cellStyle name="Обычный 2 45" xfId="4482"/>
    <cellStyle name="Обычный 2 46" xfId="4483"/>
    <cellStyle name="Обычный 2 47" xfId="4484"/>
    <cellStyle name="Обычный 2 5" xfId="4485"/>
    <cellStyle name="Обычный 2 5 2" xfId="4486"/>
    <cellStyle name="Обычный 2 5 2 2" xfId="4487"/>
    <cellStyle name="Обычный 2 5 3" xfId="4488"/>
    <cellStyle name="Обычный 2 5 3 2" xfId="4489"/>
    <cellStyle name="Обычный 2 5 3 3" xfId="4490"/>
    <cellStyle name="Обычный 2 5 3 4" xfId="4491"/>
    <cellStyle name="Обычный 2 51" xfId="4492"/>
    <cellStyle name="Обычный 2 51 2" xfId="4493"/>
    <cellStyle name="Обычный 2 51 3" xfId="4494"/>
    <cellStyle name="Обычный 2 6" xfId="4495"/>
    <cellStyle name="Обычный 2 6 2" xfId="4496"/>
    <cellStyle name="Обычный 2 6 2 2" xfId="4497"/>
    <cellStyle name="Обычный 2 6 2 3" xfId="4498"/>
    <cellStyle name="Обычный 2 7" xfId="4499"/>
    <cellStyle name="Обычный 2 7 2" xfId="4500"/>
    <cellStyle name="Обычный 2 8" xfId="4501"/>
    <cellStyle name="Обычный 2 9" xfId="4502"/>
    <cellStyle name="Обычный 2_01_09_13" xfId="4503"/>
    <cellStyle name="Обычный 20" xfId="4504"/>
    <cellStyle name="Обычный 21" xfId="4505"/>
    <cellStyle name="Обычный 22" xfId="4506"/>
    <cellStyle name="Обычный 23" xfId="4507"/>
    <cellStyle name="Обычный 24" xfId="4508"/>
    <cellStyle name="Обычный 25" xfId="4509"/>
    <cellStyle name="Обычный 26" xfId="4510"/>
    <cellStyle name="Обычный 27" xfId="4511"/>
    <cellStyle name="Обычный 28" xfId="10"/>
    <cellStyle name="Обычный 29" xfId="4512"/>
    <cellStyle name="Обычный 3" xfId="4513"/>
    <cellStyle name="Обычный 3 10" xfId="4514"/>
    <cellStyle name="Обычный 3 10 2" xfId="4515"/>
    <cellStyle name="Обычный 3 10 2 2" xfId="4516"/>
    <cellStyle name="Обычный 3 10 3" xfId="4517"/>
    <cellStyle name="Обычный 3 10 3 2" xfId="4518"/>
    <cellStyle name="Обычный 3 10 4" xfId="4519"/>
    <cellStyle name="Обычный 3 11" xfId="4520"/>
    <cellStyle name="Обычный 3 11 2" xfId="4521"/>
    <cellStyle name="Обычный 3 11 2 2" xfId="4522"/>
    <cellStyle name="Обычный 3 11 3" xfId="4523"/>
    <cellStyle name="Обычный 3 11 3 2" xfId="4524"/>
    <cellStyle name="Обычный 3 11 4" xfId="4525"/>
    <cellStyle name="Обычный 3 12" xfId="4526"/>
    <cellStyle name="Обычный 3 12 2" xfId="4527"/>
    <cellStyle name="Обычный 3 12 2 2" xfId="4528"/>
    <cellStyle name="Обычный 3 12 3" xfId="4529"/>
    <cellStyle name="Обычный 3 12 3 2" xfId="4530"/>
    <cellStyle name="Обычный 3 12 4" xfId="4531"/>
    <cellStyle name="Обычный 3 13" xfId="4532"/>
    <cellStyle name="Обычный 3 13 11" xfId="4533"/>
    <cellStyle name="Обычный 3 13 11 2" xfId="4534"/>
    <cellStyle name="Обычный 3 13 11 3" xfId="4535"/>
    <cellStyle name="Обычный 3 13 2" xfId="4536"/>
    <cellStyle name="Обычный 3 13 2 2" xfId="4537"/>
    <cellStyle name="Обычный 3 13 2 2 2" xfId="4538"/>
    <cellStyle name="Обычный 3 13 2 3" xfId="4539"/>
    <cellStyle name="Обычный 3 13 3" xfId="4540"/>
    <cellStyle name="Обычный 3 13 3 2" xfId="4541"/>
    <cellStyle name="Обычный 3 13 3 5" xfId="4542"/>
    <cellStyle name="Обычный 3 13 4" xfId="4543"/>
    <cellStyle name="Обычный 3 13 4 2" xfId="4544"/>
    <cellStyle name="Обычный 3 13 5" xfId="4545"/>
    <cellStyle name="Обычный 3 13 6" xfId="4546"/>
    <cellStyle name="Обычный 3 13 6 2" xfId="4547"/>
    <cellStyle name="Обычный 3 13_pudost_16-07_17_startovye" xfId="4548"/>
    <cellStyle name="Обычный 3 14" xfId="4549"/>
    <cellStyle name="Обычный 3 14 2" xfId="4550"/>
    <cellStyle name="Обычный 3 15" xfId="4551"/>
    <cellStyle name="Обычный 3 15 2" xfId="4552"/>
    <cellStyle name="Обычный 3 16" xfId="4553"/>
    <cellStyle name="Обычный 3 16 2" xfId="4554"/>
    <cellStyle name="Обычный 3 17" xfId="4555"/>
    <cellStyle name="Обычный 3 17 2" xfId="4556"/>
    <cellStyle name="Обычный 3 18" xfId="4557"/>
    <cellStyle name="Обычный 3 18 2" xfId="4558"/>
    <cellStyle name="Обычный 3 19" xfId="4559"/>
    <cellStyle name="Обычный 3 19 2" xfId="4560"/>
    <cellStyle name="Обычный 3 2" xfId="4561"/>
    <cellStyle name="Обычный 3 2 10" xfId="4562"/>
    <cellStyle name="Обычный 3 2 11" xfId="4563"/>
    <cellStyle name="Обычный 3 2 12" xfId="4564"/>
    <cellStyle name="Обычный 3 2 13" xfId="4565"/>
    <cellStyle name="Обычный 3 2 2" xfId="4566"/>
    <cellStyle name="Обычный 3 2 2 10" xfId="4567"/>
    <cellStyle name="Обычный 3 2 2 2" xfId="4568"/>
    <cellStyle name="Обычный 3 2 2 2 2" xfId="4569"/>
    <cellStyle name="Обычный 3 2 2 3" xfId="4570"/>
    <cellStyle name="Обычный 3 2 2 4" xfId="4571"/>
    <cellStyle name="Обычный 3 2 2 5" xfId="4572"/>
    <cellStyle name="Обычный 3 2 2 6" xfId="4573"/>
    <cellStyle name="Обычный 3 2 2 7" xfId="4574"/>
    <cellStyle name="Обычный 3 2 2 8" xfId="4575"/>
    <cellStyle name="Обычный 3 2 2 9" xfId="4576"/>
    <cellStyle name="Обычный 3 2 3" xfId="4577"/>
    <cellStyle name="Обычный 3 2 4" xfId="4578"/>
    <cellStyle name="Обычный 3 2 4 2" xfId="4579"/>
    <cellStyle name="Обычный 3 2 4 3" xfId="4580"/>
    <cellStyle name="Обычный 3 2 5" xfId="4581"/>
    <cellStyle name="Обычный 3 2 6" xfId="4582"/>
    <cellStyle name="Обычный 3 2 7" xfId="4583"/>
    <cellStyle name="Обычный 3 2 8" xfId="4584"/>
    <cellStyle name="Обычный 3 2 9" xfId="4585"/>
    <cellStyle name="Обычный 3 20" xfId="4586"/>
    <cellStyle name="Обычный 3 20 2" xfId="4587"/>
    <cellStyle name="Обычный 3 21" xfId="4588"/>
    <cellStyle name="Обычный 3 21 2" xfId="4589"/>
    <cellStyle name="Обычный 3 22" xfId="4590"/>
    <cellStyle name="Обычный 3 22 2" xfId="4591"/>
    <cellStyle name="Обычный 3 22 3" xfId="4592"/>
    <cellStyle name="Обычный 3 23" xfId="4593"/>
    <cellStyle name="Обычный 3 24" xfId="4594"/>
    <cellStyle name="Обычный 3 24 2" xfId="4595"/>
    <cellStyle name="Обычный 3 25" xfId="4596"/>
    <cellStyle name="Обычный 3 3" xfId="4597"/>
    <cellStyle name="Обычный 3 3 2" xfId="4598"/>
    <cellStyle name="Обычный 3 3 2 2" xfId="4599"/>
    <cellStyle name="Обычный 3 3 3" xfId="4600"/>
    <cellStyle name="Обычный 3 3 4" xfId="4601"/>
    <cellStyle name="Обычный 3 3 5" xfId="4602"/>
    <cellStyle name="Обычный 3 4" xfId="4603"/>
    <cellStyle name="Обычный 3 4 2" xfId="4604"/>
    <cellStyle name="Обычный 3 4 3" xfId="4605"/>
    <cellStyle name="Обычный 3 5" xfId="4606"/>
    <cellStyle name="Обычный 3 5 2" xfId="4607"/>
    <cellStyle name="Обычный 3 5 2 2" xfId="4608"/>
    <cellStyle name="Обычный 3 5 3" xfId="4609"/>
    <cellStyle name="Обычный 3 5 4" xfId="4610"/>
    <cellStyle name="Обычный 3 5 4 2" xfId="4611"/>
    <cellStyle name="Обычный 3 5 5" xfId="4612"/>
    <cellStyle name="Обычный 3 5 5 2" xfId="4613"/>
    <cellStyle name="Обычный 3 6" xfId="4614"/>
    <cellStyle name="Обычный 3 6 2" xfId="4615"/>
    <cellStyle name="Обычный 3 6 3" xfId="4616"/>
    <cellStyle name="Обычный 3 7" xfId="4617"/>
    <cellStyle name="Обычный 3 7 2" xfId="4618"/>
    <cellStyle name="Обычный 3 8" xfId="4619"/>
    <cellStyle name="Обычный 3 8 2" xfId="4620"/>
    <cellStyle name="Обычный 3 8 3" xfId="4621"/>
    <cellStyle name="Обычный 3 9" xfId="4622"/>
    <cellStyle name="Обычный 3 9 2" xfId="4623"/>
    <cellStyle name="Обычный 3 9 2 2" xfId="4624"/>
    <cellStyle name="Обычный 3 9 3" xfId="4625"/>
    <cellStyle name="Обычный 3 9 3 2" xfId="4626"/>
    <cellStyle name="Обычный 3 9 4" xfId="4627"/>
    <cellStyle name="Обычный 3_1443_germes-27.07.2014 финал" xfId="4628"/>
    <cellStyle name="Обычный 30" xfId="4629"/>
    <cellStyle name="Обычный 30 12" xfId="4630"/>
    <cellStyle name="Обычный 30 16" xfId="4631"/>
    <cellStyle name="Обычный 30 2" xfId="4632"/>
    <cellStyle name="Обычный 30 3" xfId="4633"/>
    <cellStyle name="Обычный 30 4" xfId="4634"/>
    <cellStyle name="Обычный 30 5" xfId="4635"/>
    <cellStyle name="Обычный 31" xfId="4636"/>
    <cellStyle name="Обычный 34" xfId="4637"/>
    <cellStyle name="Обычный 35" xfId="4638"/>
    <cellStyle name="Обычный 36" xfId="4639"/>
    <cellStyle name="Обычный 39" xfId="4640"/>
    <cellStyle name="Обычный 4" xfId="4641"/>
    <cellStyle name="Обычный 4 10" xfId="4642"/>
    <cellStyle name="Обычный 4 10 2" xfId="4643"/>
    <cellStyle name="Обычный 4 10 3" xfId="4644"/>
    <cellStyle name="Обычный 4 11" xfId="4645"/>
    <cellStyle name="Обычный 4 12" xfId="4646"/>
    <cellStyle name="Обычный 4 12 2" xfId="4647"/>
    <cellStyle name="Обычный 4 12 3" xfId="4648"/>
    <cellStyle name="Обычный 4 13" xfId="4649"/>
    <cellStyle name="Обычный 4 13 2" xfId="4650"/>
    <cellStyle name="Обычный 4 13 2 2" xfId="4651"/>
    <cellStyle name="Обычный 4 13 3" xfId="4652"/>
    <cellStyle name="Обычный 4 13 3 2" xfId="4653"/>
    <cellStyle name="Обычный 4 13 4" xfId="4654"/>
    <cellStyle name="Обычный 4 14" xfId="4655"/>
    <cellStyle name="Обычный 4 14 2" xfId="4656"/>
    <cellStyle name="Обычный 4 14 3" xfId="4657"/>
    <cellStyle name="Обычный 4 14 4" xfId="4658"/>
    <cellStyle name="Обычный 4 15" xfId="4659"/>
    <cellStyle name="Обычный 4 16" xfId="4660"/>
    <cellStyle name="Обычный 4 17" xfId="4661"/>
    <cellStyle name="Обычный 4 2" xfId="4662"/>
    <cellStyle name="Обычный 4 2 2" xfId="4663"/>
    <cellStyle name="Обычный 4 2 2 2" xfId="4664"/>
    <cellStyle name="Обычный 4 2 2 2 2" xfId="4665"/>
    <cellStyle name="Обычный 4 2 2 3" xfId="4666"/>
    <cellStyle name="Обычный 4 2 2 3 2" xfId="4667"/>
    <cellStyle name="Обычный 4 2 2 4" xfId="4668"/>
    <cellStyle name="Обычный 4 2 3" xfId="4669"/>
    <cellStyle name="Обычный 4 2 4" xfId="4670"/>
    <cellStyle name="Обычный 4 3" xfId="4671"/>
    <cellStyle name="Обычный 4 4" xfId="4672"/>
    <cellStyle name="Обычный 4 5" xfId="4673"/>
    <cellStyle name="Обычный 4 6" xfId="4674"/>
    <cellStyle name="Обычный 4 7" xfId="4675"/>
    <cellStyle name="Обычный 4 8" xfId="4676"/>
    <cellStyle name="Обычный 4 9" xfId="4677"/>
    <cellStyle name="Обычный 4_МЛ" xfId="4678"/>
    <cellStyle name="Обычный 40" xfId="4679"/>
    <cellStyle name="Обычный 42" xfId="4680"/>
    <cellStyle name="Обычный 43" xfId="4681"/>
    <cellStyle name="Обычный 45" xfId="4682"/>
    <cellStyle name="Обычный 5" xfId="4683"/>
    <cellStyle name="Обычный 5 10" xfId="4684"/>
    <cellStyle name="Обычный 5 11" xfId="4685"/>
    <cellStyle name="Обычный 5 12" xfId="4686"/>
    <cellStyle name="Обычный 5 13" xfId="4687"/>
    <cellStyle name="Обычный 5 13 2" xfId="4688"/>
    <cellStyle name="Обычный 5 14" xfId="4689"/>
    <cellStyle name="Обычный 5 14 2" xfId="4690"/>
    <cellStyle name="Обычный 5 14 2 2" xfId="4691"/>
    <cellStyle name="Обычный 5 14 3" xfId="4692"/>
    <cellStyle name="Обычный 5 14 3 2" xfId="4693"/>
    <cellStyle name="Обычный 5 14 4" xfId="4694"/>
    <cellStyle name="Обычный 5 15" xfId="4695"/>
    <cellStyle name="Обычный 5 15 2" xfId="4696"/>
    <cellStyle name="Обычный 5 16" xfId="4697"/>
    <cellStyle name="Обычный 5 17" xfId="4698"/>
    <cellStyle name="Обычный 5 18" xfId="4699"/>
    <cellStyle name="Обычный 5 19" xfId="4700"/>
    <cellStyle name="Обычный 5 19 2" xfId="4701"/>
    <cellStyle name="Обычный 5 19 2 2" xfId="4702"/>
    <cellStyle name="Обычный 5 19 3" xfId="4703"/>
    <cellStyle name="Обычный 5 19 3 2" xfId="4704"/>
    <cellStyle name="Обычный 5 19 4" xfId="4705"/>
    <cellStyle name="Обычный 5 2" xfId="4706"/>
    <cellStyle name="Обычный 5 2 2" xfId="4707"/>
    <cellStyle name="Обычный 5 2 2 2" xfId="4708"/>
    <cellStyle name="Обычный 5 2 2 3" xfId="4709"/>
    <cellStyle name="Обычный 5 2 2 3 2" xfId="4710"/>
    <cellStyle name="Обычный 5 2 3" xfId="4711"/>
    <cellStyle name="Обычный 5 2 3 2" xfId="4712"/>
    <cellStyle name="Обычный 5 2 3 3" xfId="4713"/>
    <cellStyle name="Обычный 5 2 4" xfId="4714"/>
    <cellStyle name="Обычный 5 2 4 2" xfId="4715"/>
    <cellStyle name="Обычный 5 2 5" xfId="4716"/>
    <cellStyle name="Обычный 5 2 5 2" xfId="4717"/>
    <cellStyle name="Обычный 5 2 6" xfId="4718"/>
    <cellStyle name="Обычный 5 2 7" xfId="4719"/>
    <cellStyle name="Обычный 5 20" xfId="4720"/>
    <cellStyle name="Обычный 5 20 2" xfId="4721"/>
    <cellStyle name="Обычный 5 20 2 2" xfId="4722"/>
    <cellStyle name="Обычный 5 20 3" xfId="4723"/>
    <cellStyle name="Обычный 5 20 3 2" xfId="4724"/>
    <cellStyle name="Обычный 5 20 4" xfId="4725"/>
    <cellStyle name="Обычный 5 21" xfId="4726"/>
    <cellStyle name="Обычный 5 21 2" xfId="4727"/>
    <cellStyle name="Обычный 5 21 2 2" xfId="4728"/>
    <cellStyle name="Обычный 5 21 2 2 2" xfId="4729"/>
    <cellStyle name="Обычный 5 21 2 3" xfId="4730"/>
    <cellStyle name="Обычный 5 21 3" xfId="4731"/>
    <cellStyle name="Обычный 5 21 3 2" xfId="4732"/>
    <cellStyle name="Обычный 5 21 4" xfId="4733"/>
    <cellStyle name="Обычный 5 22" xfId="4734"/>
    <cellStyle name="Обычный 5 22 2" xfId="4735"/>
    <cellStyle name="Обычный 5 3" xfId="4736"/>
    <cellStyle name="Обычный 5 3 2" xfId="4737"/>
    <cellStyle name="Обычный 5 3 2 2" xfId="4738"/>
    <cellStyle name="Обычный 5 3 2 3" xfId="4739"/>
    <cellStyle name="Обычный 5 3 2 3 2" xfId="4740"/>
    <cellStyle name="Обычный 5 3 3" xfId="4741"/>
    <cellStyle name="Обычный 5 3 3 2" xfId="4742"/>
    <cellStyle name="Обычный 5 3 4" xfId="4743"/>
    <cellStyle name="Обычный 5 3 4 2" xfId="4744"/>
    <cellStyle name="Обычный 5 3 4 2 2" xfId="4745"/>
    <cellStyle name="Обычный 5 3 4 3" xfId="4746"/>
    <cellStyle name="Обычный 5 3 5" xfId="4747"/>
    <cellStyle name="Обычный 5 3 5 2" xfId="4748"/>
    <cellStyle name="Обычный 5 3 6" xfId="4749"/>
    <cellStyle name="Обычный 5 4" xfId="4750"/>
    <cellStyle name="Обычный 5 4 2" xfId="4751"/>
    <cellStyle name="Обычный 5 4 2 2" xfId="4752"/>
    <cellStyle name="Обычный 5 4 2 2 2" xfId="4753"/>
    <cellStyle name="Обычный 5 4 2 3" xfId="4754"/>
    <cellStyle name="Обычный 5 4 2 3 2" xfId="4755"/>
    <cellStyle name="Обычный 5 4 2 4" xfId="4756"/>
    <cellStyle name="Обычный 5 4 3" xfId="4757"/>
    <cellStyle name="Обычный 5 4 3 2" xfId="4758"/>
    <cellStyle name="Обычный 5 4 4" xfId="4759"/>
    <cellStyle name="Обычный 5 5" xfId="4760"/>
    <cellStyle name="Обычный 5 6" xfId="4761"/>
    <cellStyle name="Обычный 5 7" xfId="4762"/>
    <cellStyle name="Обычный 5 8" xfId="4763"/>
    <cellStyle name="Обычный 5 9" xfId="4764"/>
    <cellStyle name="Обычный 5_15_06_2014_prinevskoe" xfId="4765"/>
    <cellStyle name="Обычный 6" xfId="4766"/>
    <cellStyle name="Обычный 6 10" xfId="4767"/>
    <cellStyle name="Обычный 6 11" xfId="4768"/>
    <cellStyle name="Обычный 6 12" xfId="4769"/>
    <cellStyle name="Обычный 6 12 2" xfId="4770"/>
    <cellStyle name="Обычный 6 12 3" xfId="4771"/>
    <cellStyle name="Обычный 6 13" xfId="4772"/>
    <cellStyle name="Обычный 6 14" xfId="4773"/>
    <cellStyle name="Обычный 6 15" xfId="4774"/>
    <cellStyle name="Обычный 6 16" xfId="4775"/>
    <cellStyle name="Обычный 6 17" xfId="4776"/>
    <cellStyle name="Обычный 6 2" xfId="4777"/>
    <cellStyle name="Обычный 6 2 2" xfId="4778"/>
    <cellStyle name="Обычный 6 2 3" xfId="4779"/>
    <cellStyle name="Обычный 6 3" xfId="4780"/>
    <cellStyle name="Обычный 6 4" xfId="4781"/>
    <cellStyle name="Обычный 6 5" xfId="4782"/>
    <cellStyle name="Обычный 6 6" xfId="4783"/>
    <cellStyle name="Обычный 6 7" xfId="4784"/>
    <cellStyle name="Обычный 6 8" xfId="4785"/>
    <cellStyle name="Обычный 6 9" xfId="4786"/>
    <cellStyle name="Обычный 6_Гермес 26.09.15" xfId="4787"/>
    <cellStyle name="Обычный 7" xfId="4788"/>
    <cellStyle name="Обычный 7 10" xfId="4789"/>
    <cellStyle name="Обычный 7 11" xfId="4790"/>
    <cellStyle name="Обычный 7 12" xfId="4791"/>
    <cellStyle name="Обычный 7 13" xfId="4792"/>
    <cellStyle name="Обычный 7 13 2" xfId="4793"/>
    <cellStyle name="Обычный 7 14" xfId="4794"/>
    <cellStyle name="Обычный 7 2" xfId="4795"/>
    <cellStyle name="Обычный 7 3" xfId="4796"/>
    <cellStyle name="Обычный 7 4" xfId="4797"/>
    <cellStyle name="Обычный 7 5" xfId="4798"/>
    <cellStyle name="Обычный 7 6" xfId="4799"/>
    <cellStyle name="Обычный 7 7" xfId="4800"/>
    <cellStyle name="Обычный 7 8" xfId="4801"/>
    <cellStyle name="Обычный 7 9" xfId="4802"/>
    <cellStyle name="Обычный 8" xfId="4803"/>
    <cellStyle name="Обычный 8 10" xfId="4804"/>
    <cellStyle name="Обычный 8 2" xfId="4805"/>
    <cellStyle name="Обычный 8 3" xfId="4806"/>
    <cellStyle name="Обычный 8 4" xfId="4807"/>
    <cellStyle name="Обычный 8 5" xfId="4808"/>
    <cellStyle name="Обычный 8 6" xfId="4809"/>
    <cellStyle name="Обычный 8 7" xfId="4810"/>
    <cellStyle name="Обычный 8 8" xfId="4811"/>
    <cellStyle name="Обычный 8 9" xfId="4812"/>
    <cellStyle name="Обычный 9" xfId="4813"/>
    <cellStyle name="Обычный 9 2" xfId="4814"/>
    <cellStyle name="Обычный 9 3" xfId="4815"/>
    <cellStyle name="Обычный_Выездка технические1 2" xfId="16"/>
    <cellStyle name="Обычный_Выездка технические1 2 2" xfId="17"/>
    <cellStyle name="Обычный_Выездка технические1 3 2 2" xfId="9"/>
    <cellStyle name="Обычный_Измайлово-2003 2 2" xfId="13"/>
    <cellStyle name="Обычный_конкур f" xfId="3"/>
    <cellStyle name="Обычный_конкур1 2 2" xfId="6"/>
    <cellStyle name="Обычный_конкур1 2 2 2" xfId="15"/>
    <cellStyle name="Обычный_Лист Microsoft Excel" xfId="1"/>
    <cellStyle name="Обычный_Лист Microsoft Excel 10" xfId="5"/>
    <cellStyle name="Обычный_Лист Microsoft Excel 10 2" xfId="7"/>
    <cellStyle name="Обычный_Лист Microsoft Excel 10 2 2" xfId="12"/>
    <cellStyle name="Обычный_Лист Microsoft Excel 11" xfId="20"/>
    <cellStyle name="Обычный_Лист Microsoft Excel 11 2" xfId="23"/>
    <cellStyle name="Обычный_Лист Microsoft Excel 2" xfId="2"/>
    <cellStyle name="Обычный_Лист Microsoft Excel 2 12" xfId="4"/>
    <cellStyle name="Обычный_Лист Microsoft Excel 2 12 2" xfId="14"/>
    <cellStyle name="Обычный_Лист Microsoft Excel 3 2" xfId="8"/>
    <cellStyle name="Обычный_Лист Microsoft Excel 3 2 2" xfId="11"/>
    <cellStyle name="Обычный_Лист Microsoft Excel 4 2" xfId="22"/>
    <cellStyle name="Обычный_Россия (В) юниоры 2" xfId="25"/>
    <cellStyle name="Обычный_Форма технических_конкур" xfId="19"/>
    <cellStyle name="Плохой 10" xfId="4816"/>
    <cellStyle name="Плохой 2" xfId="4817"/>
    <cellStyle name="Плохой 2 2" xfId="4818"/>
    <cellStyle name="Плохой 3" xfId="4819"/>
    <cellStyle name="Плохой 3 2" xfId="4820"/>
    <cellStyle name="Плохой 4" xfId="4821"/>
    <cellStyle name="Плохой 4 2" xfId="4822"/>
    <cellStyle name="Плохой 5" xfId="4823"/>
    <cellStyle name="Плохой 5 2" xfId="4824"/>
    <cellStyle name="Плохой 6" xfId="4825"/>
    <cellStyle name="Плохой 6 2" xfId="4826"/>
    <cellStyle name="Плохой 7" xfId="4827"/>
    <cellStyle name="Плохой 7 2" xfId="4828"/>
    <cellStyle name="Плохой 8" xfId="4829"/>
    <cellStyle name="Плохой 9" xfId="4830"/>
    <cellStyle name="Пояснение 2" xfId="4831"/>
    <cellStyle name="Пояснение 2 2" xfId="4832"/>
    <cellStyle name="Пояснение 3" xfId="4833"/>
    <cellStyle name="Пояснение 3 2" xfId="4834"/>
    <cellStyle name="Пояснение 4" xfId="4835"/>
    <cellStyle name="Пояснение 4 2" xfId="4836"/>
    <cellStyle name="Пояснение 5" xfId="4837"/>
    <cellStyle name="Пояснение 5 2" xfId="4838"/>
    <cellStyle name="Пояснение 6" xfId="4839"/>
    <cellStyle name="Пояснение 6 2" xfId="4840"/>
    <cellStyle name="Пояснение 7" xfId="4841"/>
    <cellStyle name="Пояснение 8" xfId="4842"/>
    <cellStyle name="Пояснение 9" xfId="4843"/>
    <cellStyle name="Примечание 10" xfId="4844"/>
    <cellStyle name="Примечание 11" xfId="4845"/>
    <cellStyle name="Примечание 2" xfId="4846"/>
    <cellStyle name="Примечание 2 2" xfId="4847"/>
    <cellStyle name="Примечание 2 2 2" xfId="4848"/>
    <cellStyle name="Примечание 2 3" xfId="4849"/>
    <cellStyle name="Примечание 2 3 2" xfId="4850"/>
    <cellStyle name="Примечание 2 4" xfId="4851"/>
    <cellStyle name="Примечание 3" xfId="4852"/>
    <cellStyle name="Примечание 4" xfId="4853"/>
    <cellStyle name="Примечание 5" xfId="4854"/>
    <cellStyle name="Примечание 6" xfId="4855"/>
    <cellStyle name="Примечание 6 2" xfId="4856"/>
    <cellStyle name="Примечание 7" xfId="4857"/>
    <cellStyle name="Примечание 7 2" xfId="4858"/>
    <cellStyle name="Примечание 8" xfId="4859"/>
    <cellStyle name="Примечание 8 2" xfId="4860"/>
    <cellStyle name="Примечание 9" xfId="4861"/>
    <cellStyle name="Процентный 2" xfId="4862"/>
    <cellStyle name="Процентный 2 2" xfId="4863"/>
    <cellStyle name="Связанная ячейка 2" xfId="4864"/>
    <cellStyle name="Связанная ячейка 2 2" xfId="4865"/>
    <cellStyle name="Связанная ячейка 3" xfId="4866"/>
    <cellStyle name="Связанная ячейка 3 2" xfId="4867"/>
    <cellStyle name="Связанная ячейка 4" xfId="4868"/>
    <cellStyle name="Связанная ячейка 4 2" xfId="4869"/>
    <cellStyle name="Связанная ячейка 5" xfId="4870"/>
    <cellStyle name="Связанная ячейка 5 2" xfId="4871"/>
    <cellStyle name="Связанная ячейка 6" xfId="4872"/>
    <cellStyle name="Связанная ячейка 6 2" xfId="4873"/>
    <cellStyle name="Связанная ячейка 7" xfId="4874"/>
    <cellStyle name="Связанная ячейка 8" xfId="4875"/>
    <cellStyle name="Связанная ячейка 9" xfId="4876"/>
    <cellStyle name="Стиль 1" xfId="4877"/>
    <cellStyle name="Текст предупреждения 2" xfId="4878"/>
    <cellStyle name="Текст предупреждения 2 2" xfId="4879"/>
    <cellStyle name="Текст предупреждения 3" xfId="4880"/>
    <cellStyle name="Текст предупреждения 3 2" xfId="4881"/>
    <cellStyle name="Текст предупреждения 4" xfId="4882"/>
    <cellStyle name="Текст предупреждения 4 2" xfId="4883"/>
    <cellStyle name="Текст предупреждения 5" xfId="4884"/>
    <cellStyle name="Текст предупреждения 5 2" xfId="4885"/>
    <cellStyle name="Текст предупреждения 6" xfId="4886"/>
    <cellStyle name="Текст предупреждения 6 2" xfId="4887"/>
    <cellStyle name="Текст предупреждения 7" xfId="4888"/>
    <cellStyle name="Текст предупреждения 8" xfId="4889"/>
    <cellStyle name="Текст предупреждения 9" xfId="4890"/>
    <cellStyle name="Финансовый 2" xfId="4891"/>
    <cellStyle name="Финансовый 2 2" xfId="4892"/>
    <cellStyle name="Финансовый 2 2 2" xfId="4893"/>
    <cellStyle name="Финансовый 2 2 2 2" xfId="4894"/>
    <cellStyle name="Финансовый 2 2 2 2 2" xfId="4895"/>
    <cellStyle name="Финансовый 2 2 3" xfId="4896"/>
    <cellStyle name="Финансовый 2 2 3 2" xfId="4897"/>
    <cellStyle name="Финансовый 2 2 3 3" xfId="4898"/>
    <cellStyle name="Финансовый 2 2 3 4" xfId="4899"/>
    <cellStyle name="Финансовый 2 2 3 5" xfId="4900"/>
    <cellStyle name="Финансовый 2 2 3 6" xfId="4901"/>
    <cellStyle name="Финансовый 2 2 4" xfId="4902"/>
    <cellStyle name="Финансовый 2 2 4 2" xfId="4903"/>
    <cellStyle name="Финансовый 2 2 4 2 2" xfId="4904"/>
    <cellStyle name="Финансовый 2 2 5" xfId="4905"/>
    <cellStyle name="Финансовый 2 2 5 2" xfId="4906"/>
    <cellStyle name="Финансовый 2 2 5 2 2" xfId="4907"/>
    <cellStyle name="Финансовый 2 2 6" xfId="4908"/>
    <cellStyle name="Финансовый 2 2 6 2" xfId="4909"/>
    <cellStyle name="Финансовый 2 2 6 2 2" xfId="4910"/>
    <cellStyle name="Финансовый 2 2 7" xfId="4911"/>
    <cellStyle name="Финансовый 2 3" xfId="4912"/>
    <cellStyle name="Финансовый 2 3 2" xfId="4913"/>
    <cellStyle name="Финансовый 2 3 2 2" xfId="4914"/>
    <cellStyle name="Финансовый 2 4" xfId="4915"/>
    <cellStyle name="Финансовый 2 4 2" xfId="4916"/>
    <cellStyle name="Финансовый 2 4 2 2" xfId="4917"/>
    <cellStyle name="Финансовый 2 5" xfId="4918"/>
    <cellStyle name="Финансовый 2 6" xfId="4919"/>
    <cellStyle name="Финансовый 2 7" xfId="4920"/>
    <cellStyle name="Финансовый 2 8" xfId="4921"/>
    <cellStyle name="Финансовый 2 9" xfId="4922"/>
    <cellStyle name="Финансовый 3" xfId="4923"/>
    <cellStyle name="Финансовый 3 2" xfId="4924"/>
    <cellStyle name="Финансовый 3 2 2" xfId="4925"/>
    <cellStyle name="Финансовый 3 2 2 2" xfId="4926"/>
    <cellStyle name="Финансовый 3 3" xfId="4927"/>
    <cellStyle name="Финансовый 3 3 2" xfId="4928"/>
    <cellStyle name="Финансовый 3 3 3" xfId="4929"/>
    <cellStyle name="Финансовый 3 4" xfId="4930"/>
    <cellStyle name="Финансовый 3 4 2" xfId="4931"/>
    <cellStyle name="Финансовый 4" xfId="4932"/>
    <cellStyle name="Финансовый 4 2" xfId="4933"/>
    <cellStyle name="Финансовый 4 2 2" xfId="4934"/>
    <cellStyle name="Финансовый 4 2 3" xfId="4935"/>
    <cellStyle name="Финансовый 4 2 4" xfId="4936"/>
    <cellStyle name="Финансовый 4 2 5" xfId="4937"/>
    <cellStyle name="Финансовый 4 2 6" xfId="4938"/>
    <cellStyle name="Финансовый 4 3" xfId="4939"/>
    <cellStyle name="Финансовый 4 4" xfId="4940"/>
    <cellStyle name="Хороший 10" xfId="4941"/>
    <cellStyle name="Хороший 2" xfId="4942"/>
    <cellStyle name="Хороший 2 2" xfId="4943"/>
    <cellStyle name="Хороший 3" xfId="4944"/>
    <cellStyle name="Хороший 3 2" xfId="4945"/>
    <cellStyle name="Хороший 4" xfId="4946"/>
    <cellStyle name="Хороший 4 2" xfId="4947"/>
    <cellStyle name="Хороший 5" xfId="4948"/>
    <cellStyle name="Хороший 5 2" xfId="4949"/>
    <cellStyle name="Хороший 6" xfId="4950"/>
    <cellStyle name="Хороший 6 2" xfId="4951"/>
    <cellStyle name="Хороший 7" xfId="4952"/>
    <cellStyle name="Хороший 7 2" xfId="4953"/>
    <cellStyle name="Хороший 8" xfId="4954"/>
    <cellStyle name="Хороший 9" xfId="4955"/>
  </cellStyles>
  <dxfs count="42"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ont>
        <color rgb="FFFF0000"/>
      </font>
    </dxf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wmf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wmf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wmf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wmf"/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wmf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wmf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1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wmf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wmf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wmf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1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wmf"/><Relationship Id="rId1" Type="http://schemas.openxmlformats.org/officeDocument/2006/relationships/image" Target="../media/image9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wmf"/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wmf"/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1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wmf"/><Relationship Id="rId1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wmf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wmf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wmf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wmf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wmf"/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wmf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wmf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7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7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7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7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7.jpe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7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7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7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7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114300</xdr:rowOff>
    </xdr:from>
    <xdr:to>
      <xdr:col>3</xdr:col>
      <xdr:colOff>762000</xdr:colOff>
      <xdr:row>0</xdr:row>
      <xdr:rowOff>603177</xdr:rowOff>
    </xdr:to>
    <xdr:pic>
      <xdr:nvPicPr>
        <xdr:cNvPr id="2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4300"/>
          <a:ext cx="1590675" cy="4888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0</xdr:row>
      <xdr:rowOff>733425</xdr:rowOff>
    </xdr:from>
    <xdr:to>
      <xdr:col>3</xdr:col>
      <xdr:colOff>533400</xdr:colOff>
      <xdr:row>1</xdr:row>
      <xdr:rowOff>123825</xdr:rowOff>
    </xdr:to>
    <xdr:pic>
      <xdr:nvPicPr>
        <xdr:cNvPr id="3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33425"/>
          <a:ext cx="1304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838200</xdr:colOff>
      <xdr:row>0</xdr:row>
      <xdr:rowOff>85725</xdr:rowOff>
    </xdr:from>
    <xdr:to>
      <xdr:col>11</xdr:col>
      <xdr:colOff>649085</xdr:colOff>
      <xdr:row>0</xdr:row>
      <xdr:rowOff>695325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34525" y="85725"/>
          <a:ext cx="1134860" cy="60960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155575</xdr:colOff>
      <xdr:row>0</xdr:row>
      <xdr:rowOff>117475</xdr:rowOff>
    </xdr:from>
    <xdr:to>
      <xdr:col>4</xdr:col>
      <xdr:colOff>50800</xdr:colOff>
      <xdr:row>0</xdr:row>
      <xdr:rowOff>723900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5575" y="117475"/>
          <a:ext cx="1819275" cy="60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139700</xdr:colOff>
      <xdr:row>0</xdr:row>
      <xdr:rowOff>876300</xdr:rowOff>
    </xdr:from>
    <xdr:to>
      <xdr:col>3</xdr:col>
      <xdr:colOff>944952</xdr:colOff>
      <xdr:row>1</xdr:row>
      <xdr:rowOff>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9700" y="876300"/>
          <a:ext cx="1452952" cy="619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11</xdr:col>
      <xdr:colOff>495300</xdr:colOff>
      <xdr:row>0</xdr:row>
      <xdr:rowOff>127000</xdr:rowOff>
    </xdr:from>
    <xdr:to>
      <xdr:col>13</xdr:col>
      <xdr:colOff>782544</xdr:colOff>
      <xdr:row>0</xdr:row>
      <xdr:rowOff>1227548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829675" y="127000"/>
          <a:ext cx="1677894" cy="1100548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114300</xdr:rowOff>
    </xdr:from>
    <xdr:to>
      <xdr:col>3</xdr:col>
      <xdr:colOff>1057275</xdr:colOff>
      <xdr:row>0</xdr:row>
      <xdr:rowOff>696383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114300"/>
          <a:ext cx="1628775" cy="582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1224492</xdr:colOff>
      <xdr:row>0</xdr:row>
      <xdr:rowOff>81492</xdr:rowOff>
    </xdr:from>
    <xdr:to>
      <xdr:col>6</xdr:col>
      <xdr:colOff>567267</xdr:colOff>
      <xdr:row>0</xdr:row>
      <xdr:rowOff>710142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72192" y="81492"/>
          <a:ext cx="1666875" cy="628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26</xdr:col>
      <xdr:colOff>148167</xdr:colOff>
      <xdr:row>0</xdr:row>
      <xdr:rowOff>95250</xdr:rowOff>
    </xdr:from>
    <xdr:to>
      <xdr:col>31</xdr:col>
      <xdr:colOff>393077</xdr:colOff>
      <xdr:row>2</xdr:row>
      <xdr:rowOff>105715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435792" y="95250"/>
          <a:ext cx="1673660" cy="1096315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114300</xdr:rowOff>
    </xdr:from>
    <xdr:to>
      <xdr:col>3</xdr:col>
      <xdr:colOff>1212071</xdr:colOff>
      <xdr:row>0</xdr:row>
      <xdr:rowOff>751417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114300"/>
          <a:ext cx="1783571" cy="6371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123825</xdr:colOff>
      <xdr:row>0</xdr:row>
      <xdr:rowOff>134409</xdr:rowOff>
    </xdr:from>
    <xdr:to>
      <xdr:col>6</xdr:col>
      <xdr:colOff>842433</xdr:colOff>
      <xdr:row>0</xdr:row>
      <xdr:rowOff>763059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43125" y="134409"/>
          <a:ext cx="1661583" cy="628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26</xdr:col>
      <xdr:colOff>148167</xdr:colOff>
      <xdr:row>0</xdr:row>
      <xdr:rowOff>95250</xdr:rowOff>
    </xdr:from>
    <xdr:to>
      <xdr:col>31</xdr:col>
      <xdr:colOff>393078</xdr:colOff>
      <xdr:row>2</xdr:row>
      <xdr:rowOff>52798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426267" y="95250"/>
          <a:ext cx="1673661" cy="1091023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155575</xdr:colOff>
      <xdr:row>0</xdr:row>
      <xdr:rowOff>117475</xdr:rowOff>
    </xdr:from>
    <xdr:to>
      <xdr:col>3</xdr:col>
      <xdr:colOff>1333500</xdr:colOff>
      <xdr:row>0</xdr:row>
      <xdr:rowOff>723900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5575" y="117475"/>
          <a:ext cx="1825625" cy="60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177800</xdr:colOff>
      <xdr:row>0</xdr:row>
      <xdr:rowOff>838200</xdr:rowOff>
    </xdr:from>
    <xdr:to>
      <xdr:col>3</xdr:col>
      <xdr:colOff>983052</xdr:colOff>
      <xdr:row>2</xdr:row>
      <xdr:rowOff>88900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7800" y="838200"/>
          <a:ext cx="1452952" cy="612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11</xdr:col>
      <xdr:colOff>431800</xdr:colOff>
      <xdr:row>0</xdr:row>
      <xdr:rowOff>63500</xdr:rowOff>
    </xdr:from>
    <xdr:to>
      <xdr:col>13</xdr:col>
      <xdr:colOff>719044</xdr:colOff>
      <xdr:row>1</xdr:row>
      <xdr:rowOff>84548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947150" y="63500"/>
          <a:ext cx="1677894" cy="1097373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76200</xdr:rowOff>
    </xdr:from>
    <xdr:to>
      <xdr:col>4</xdr:col>
      <xdr:colOff>77393</xdr:colOff>
      <xdr:row>1</xdr:row>
      <xdr:rowOff>38099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76200"/>
          <a:ext cx="2049068" cy="781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44450</xdr:colOff>
      <xdr:row>0</xdr:row>
      <xdr:rowOff>69850</xdr:rowOff>
    </xdr:from>
    <xdr:to>
      <xdr:col>6</xdr:col>
      <xdr:colOff>988131</xdr:colOff>
      <xdr:row>0</xdr:row>
      <xdr:rowOff>863600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20900" y="69850"/>
          <a:ext cx="1934281" cy="746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27</xdr:col>
      <xdr:colOff>88900</xdr:colOff>
      <xdr:row>0</xdr:row>
      <xdr:rowOff>88900</xdr:rowOff>
    </xdr:from>
    <xdr:to>
      <xdr:col>31</xdr:col>
      <xdr:colOff>426944</xdr:colOff>
      <xdr:row>2</xdr:row>
      <xdr:rowOff>97248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14600" y="88900"/>
          <a:ext cx="1671544" cy="1094198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104774</xdr:colOff>
      <xdr:row>0</xdr:row>
      <xdr:rowOff>114300</xdr:rowOff>
    </xdr:from>
    <xdr:to>
      <xdr:col>4</xdr:col>
      <xdr:colOff>190499</xdr:colOff>
      <xdr:row>0</xdr:row>
      <xdr:rowOff>901699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114300"/>
          <a:ext cx="2228850" cy="787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44450</xdr:colOff>
      <xdr:row>0</xdr:row>
      <xdr:rowOff>69850</xdr:rowOff>
    </xdr:from>
    <xdr:to>
      <xdr:col>6</xdr:col>
      <xdr:colOff>988131</xdr:colOff>
      <xdr:row>0</xdr:row>
      <xdr:rowOff>863600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87575" y="69850"/>
          <a:ext cx="1886656" cy="793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27</xdr:col>
      <xdr:colOff>12700</xdr:colOff>
      <xdr:row>0</xdr:row>
      <xdr:rowOff>127000</xdr:rowOff>
    </xdr:from>
    <xdr:to>
      <xdr:col>31</xdr:col>
      <xdr:colOff>350744</xdr:colOff>
      <xdr:row>1</xdr:row>
      <xdr:rowOff>173448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43075" y="127000"/>
          <a:ext cx="1671544" cy="1094198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114300</xdr:rowOff>
    </xdr:from>
    <xdr:to>
      <xdr:col>4</xdr:col>
      <xdr:colOff>152400</xdr:colOff>
      <xdr:row>0</xdr:row>
      <xdr:rowOff>775663</xdr:rowOff>
    </xdr:to>
    <xdr:pic>
      <xdr:nvPicPr>
        <xdr:cNvPr id="2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114300"/>
          <a:ext cx="1609725" cy="594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215900</xdr:colOff>
      <xdr:row>0</xdr:row>
      <xdr:rowOff>88900</xdr:rowOff>
    </xdr:from>
    <xdr:to>
      <xdr:col>6</xdr:col>
      <xdr:colOff>1536700</xdr:colOff>
      <xdr:row>1</xdr:row>
      <xdr:rowOff>9525</xdr:rowOff>
    </xdr:to>
    <xdr:pic>
      <xdr:nvPicPr>
        <xdr:cNvPr id="3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58975" y="88900"/>
          <a:ext cx="1320800" cy="62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215900</xdr:colOff>
      <xdr:row>0</xdr:row>
      <xdr:rowOff>130175</xdr:rowOff>
    </xdr:from>
    <xdr:to>
      <xdr:col>35</xdr:col>
      <xdr:colOff>318994</xdr:colOff>
      <xdr:row>3</xdr:row>
      <xdr:rowOff>55973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312775" y="130175"/>
          <a:ext cx="1684244" cy="1097373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155575</xdr:colOff>
      <xdr:row>0</xdr:row>
      <xdr:rowOff>117475</xdr:rowOff>
    </xdr:from>
    <xdr:to>
      <xdr:col>3</xdr:col>
      <xdr:colOff>1333500</xdr:colOff>
      <xdr:row>0</xdr:row>
      <xdr:rowOff>723900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5575" y="117475"/>
          <a:ext cx="1825625" cy="60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177800</xdr:colOff>
      <xdr:row>0</xdr:row>
      <xdr:rowOff>838200</xdr:rowOff>
    </xdr:from>
    <xdr:to>
      <xdr:col>3</xdr:col>
      <xdr:colOff>983052</xdr:colOff>
      <xdr:row>2</xdr:row>
      <xdr:rowOff>88900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7800" y="838200"/>
          <a:ext cx="1452952" cy="612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12</xdr:col>
      <xdr:colOff>342900</xdr:colOff>
      <xdr:row>0</xdr:row>
      <xdr:rowOff>127000</xdr:rowOff>
    </xdr:from>
    <xdr:to>
      <xdr:col>14</xdr:col>
      <xdr:colOff>630144</xdr:colOff>
      <xdr:row>1</xdr:row>
      <xdr:rowOff>148048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82125" y="127000"/>
          <a:ext cx="1677894" cy="1097373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117475</xdr:colOff>
      <xdr:row>0</xdr:row>
      <xdr:rowOff>165100</xdr:rowOff>
    </xdr:from>
    <xdr:to>
      <xdr:col>4</xdr:col>
      <xdr:colOff>51993</xdr:colOff>
      <xdr:row>2</xdr:row>
      <xdr:rowOff>38099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5" y="165100"/>
          <a:ext cx="2049068" cy="787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196851</xdr:colOff>
      <xdr:row>0</xdr:row>
      <xdr:rowOff>158751</xdr:rowOff>
    </xdr:from>
    <xdr:to>
      <xdr:col>6</xdr:col>
      <xdr:colOff>1060279</xdr:colOff>
      <xdr:row>1</xdr:row>
      <xdr:rowOff>114301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11401" y="158751"/>
          <a:ext cx="1806403" cy="603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27</xdr:col>
      <xdr:colOff>88900</xdr:colOff>
      <xdr:row>0</xdr:row>
      <xdr:rowOff>88900</xdr:rowOff>
    </xdr:from>
    <xdr:to>
      <xdr:col>31</xdr:col>
      <xdr:colOff>426944</xdr:colOff>
      <xdr:row>3</xdr:row>
      <xdr:rowOff>84548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09750" y="88900"/>
          <a:ext cx="1671544" cy="1100548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76200</xdr:rowOff>
    </xdr:from>
    <xdr:to>
      <xdr:col>4</xdr:col>
      <xdr:colOff>26593</xdr:colOff>
      <xdr:row>1</xdr:row>
      <xdr:rowOff>38099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76200"/>
          <a:ext cx="2055418" cy="790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69850</xdr:colOff>
      <xdr:row>0</xdr:row>
      <xdr:rowOff>31750</xdr:rowOff>
    </xdr:from>
    <xdr:to>
      <xdr:col>6</xdr:col>
      <xdr:colOff>1013531</xdr:colOff>
      <xdr:row>0</xdr:row>
      <xdr:rowOff>768350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03450" y="31750"/>
          <a:ext cx="1886656" cy="736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27</xdr:col>
      <xdr:colOff>88900</xdr:colOff>
      <xdr:row>0</xdr:row>
      <xdr:rowOff>88900</xdr:rowOff>
    </xdr:from>
    <xdr:to>
      <xdr:col>31</xdr:col>
      <xdr:colOff>426944</xdr:colOff>
      <xdr:row>2</xdr:row>
      <xdr:rowOff>97248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33550" y="88900"/>
          <a:ext cx="1671544" cy="1103723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28576</xdr:rowOff>
    </xdr:from>
    <xdr:to>
      <xdr:col>3</xdr:col>
      <xdr:colOff>599361</xdr:colOff>
      <xdr:row>0</xdr:row>
      <xdr:rowOff>476250</xdr:rowOff>
    </xdr:to>
    <xdr:pic>
      <xdr:nvPicPr>
        <xdr:cNvPr id="2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6"/>
          <a:ext cx="1456611" cy="447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0</xdr:row>
      <xdr:rowOff>571500</xdr:rowOff>
    </xdr:from>
    <xdr:to>
      <xdr:col>3</xdr:col>
      <xdr:colOff>476250</xdr:colOff>
      <xdr:row>0</xdr:row>
      <xdr:rowOff>1257300</xdr:rowOff>
    </xdr:to>
    <xdr:pic>
      <xdr:nvPicPr>
        <xdr:cNvPr id="3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71500"/>
          <a:ext cx="1304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66675</xdr:colOff>
      <xdr:row>0</xdr:row>
      <xdr:rowOff>47625</xdr:rowOff>
    </xdr:from>
    <xdr:to>
      <xdr:col>10</xdr:col>
      <xdr:colOff>1363460</xdr:colOff>
      <xdr:row>0</xdr:row>
      <xdr:rowOff>657225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43950" y="47625"/>
          <a:ext cx="1287260" cy="609600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114300</xdr:rowOff>
    </xdr:from>
    <xdr:to>
      <xdr:col>6</xdr:col>
      <xdr:colOff>177800</xdr:colOff>
      <xdr:row>1</xdr:row>
      <xdr:rowOff>4138</xdr:rowOff>
    </xdr:to>
    <xdr:pic>
      <xdr:nvPicPr>
        <xdr:cNvPr id="2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114300"/>
          <a:ext cx="1787525" cy="6518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285751</xdr:colOff>
      <xdr:row>0</xdr:row>
      <xdr:rowOff>266700</xdr:rowOff>
    </xdr:from>
    <xdr:to>
      <xdr:col>10</xdr:col>
      <xdr:colOff>390526</xdr:colOff>
      <xdr:row>1</xdr:row>
      <xdr:rowOff>101600</xdr:rowOff>
    </xdr:to>
    <xdr:pic>
      <xdr:nvPicPr>
        <xdr:cNvPr id="3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8826" y="266700"/>
          <a:ext cx="1971675" cy="59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279400</xdr:colOff>
      <xdr:row>0</xdr:row>
      <xdr:rowOff>0</xdr:rowOff>
    </xdr:from>
    <xdr:to>
      <xdr:col>35</xdr:col>
      <xdr:colOff>458694</xdr:colOff>
      <xdr:row>2</xdr:row>
      <xdr:rowOff>40098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652500" y="0"/>
          <a:ext cx="1684244" cy="1106898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101601</xdr:rowOff>
    </xdr:from>
    <xdr:to>
      <xdr:col>3</xdr:col>
      <xdr:colOff>990630</xdr:colOff>
      <xdr:row>0</xdr:row>
      <xdr:rowOff>590551</xdr:rowOff>
    </xdr:to>
    <xdr:pic>
      <xdr:nvPicPr>
        <xdr:cNvPr id="2" name="Picture 13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1601"/>
          <a:ext cx="1638330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0</xdr:row>
      <xdr:rowOff>781051</xdr:rowOff>
    </xdr:from>
    <xdr:to>
      <xdr:col>3</xdr:col>
      <xdr:colOff>857250</xdr:colOff>
      <xdr:row>3</xdr:row>
      <xdr:rowOff>66676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" y="781051"/>
          <a:ext cx="1362075" cy="571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11</xdr:col>
      <xdr:colOff>438150</xdr:colOff>
      <xdr:row>0</xdr:row>
      <xdr:rowOff>19050</xdr:rowOff>
    </xdr:from>
    <xdr:to>
      <xdr:col>14</xdr:col>
      <xdr:colOff>493619</xdr:colOff>
      <xdr:row>2</xdr:row>
      <xdr:rowOff>62323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915400" y="19050"/>
          <a:ext cx="1684244" cy="1100548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76200</xdr:rowOff>
    </xdr:from>
    <xdr:to>
      <xdr:col>4</xdr:col>
      <xdr:colOff>1193</xdr:colOff>
      <xdr:row>0</xdr:row>
      <xdr:rowOff>863599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76200"/>
          <a:ext cx="2049068" cy="787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1263650</xdr:colOff>
      <xdr:row>0</xdr:row>
      <xdr:rowOff>120650</xdr:rowOff>
    </xdr:from>
    <xdr:to>
      <xdr:col>6</xdr:col>
      <xdr:colOff>784931</xdr:colOff>
      <xdr:row>0</xdr:row>
      <xdr:rowOff>914400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97075" y="120650"/>
          <a:ext cx="1883481" cy="793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27</xdr:col>
      <xdr:colOff>88900</xdr:colOff>
      <xdr:row>0</xdr:row>
      <xdr:rowOff>88900</xdr:rowOff>
    </xdr:from>
    <xdr:to>
      <xdr:col>31</xdr:col>
      <xdr:colOff>426944</xdr:colOff>
      <xdr:row>1</xdr:row>
      <xdr:rowOff>97248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309725" y="88900"/>
          <a:ext cx="1671544" cy="1103723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76200</xdr:rowOff>
    </xdr:from>
    <xdr:to>
      <xdr:col>4</xdr:col>
      <xdr:colOff>64693</xdr:colOff>
      <xdr:row>0</xdr:row>
      <xdr:rowOff>863599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76200"/>
          <a:ext cx="2055418" cy="787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1200150</xdr:colOff>
      <xdr:row>0</xdr:row>
      <xdr:rowOff>196850</xdr:rowOff>
    </xdr:from>
    <xdr:to>
      <xdr:col>6</xdr:col>
      <xdr:colOff>784931</xdr:colOff>
      <xdr:row>0</xdr:row>
      <xdr:rowOff>990600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3575" y="196850"/>
          <a:ext cx="1889831" cy="793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27</xdr:col>
      <xdr:colOff>88900</xdr:colOff>
      <xdr:row>0</xdr:row>
      <xdr:rowOff>88900</xdr:rowOff>
    </xdr:from>
    <xdr:to>
      <xdr:col>31</xdr:col>
      <xdr:colOff>426944</xdr:colOff>
      <xdr:row>1</xdr:row>
      <xdr:rowOff>97248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1150" y="88900"/>
          <a:ext cx="1671544" cy="1103723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114300</xdr:rowOff>
    </xdr:from>
    <xdr:to>
      <xdr:col>4</xdr:col>
      <xdr:colOff>152400</xdr:colOff>
      <xdr:row>0</xdr:row>
      <xdr:rowOff>775663</xdr:rowOff>
    </xdr:to>
    <xdr:pic>
      <xdr:nvPicPr>
        <xdr:cNvPr id="2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114300"/>
          <a:ext cx="1609725" cy="661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215901</xdr:colOff>
      <xdr:row>0</xdr:row>
      <xdr:rowOff>107950</xdr:rowOff>
    </xdr:from>
    <xdr:to>
      <xdr:col>6</xdr:col>
      <xdr:colOff>1838326</xdr:colOff>
      <xdr:row>0</xdr:row>
      <xdr:rowOff>914400</xdr:rowOff>
    </xdr:to>
    <xdr:pic>
      <xdr:nvPicPr>
        <xdr:cNvPr id="3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58976" y="107950"/>
          <a:ext cx="1622425" cy="80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114300</xdr:colOff>
      <xdr:row>0</xdr:row>
      <xdr:rowOff>142875</xdr:rowOff>
    </xdr:from>
    <xdr:to>
      <xdr:col>35</xdr:col>
      <xdr:colOff>217394</xdr:colOff>
      <xdr:row>2</xdr:row>
      <xdr:rowOff>30573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868400" y="142875"/>
          <a:ext cx="1684244" cy="1106898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101601</xdr:rowOff>
    </xdr:from>
    <xdr:to>
      <xdr:col>3</xdr:col>
      <xdr:colOff>990630</xdr:colOff>
      <xdr:row>0</xdr:row>
      <xdr:rowOff>590551</xdr:rowOff>
    </xdr:to>
    <xdr:pic>
      <xdr:nvPicPr>
        <xdr:cNvPr id="2" name="Picture 13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1601"/>
          <a:ext cx="1638330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0</xdr:row>
      <xdr:rowOff>781051</xdr:rowOff>
    </xdr:from>
    <xdr:to>
      <xdr:col>3</xdr:col>
      <xdr:colOff>857250</xdr:colOff>
      <xdr:row>3</xdr:row>
      <xdr:rowOff>66676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" y="781051"/>
          <a:ext cx="1362075" cy="571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12</xdr:col>
      <xdr:colOff>200025</xdr:colOff>
      <xdr:row>0</xdr:row>
      <xdr:rowOff>57150</xdr:rowOff>
    </xdr:from>
    <xdr:to>
      <xdr:col>14</xdr:col>
      <xdr:colOff>646019</xdr:colOff>
      <xdr:row>2</xdr:row>
      <xdr:rowOff>100423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53550" y="57150"/>
          <a:ext cx="1684244" cy="1100548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149225</xdr:rowOff>
    </xdr:from>
    <xdr:to>
      <xdr:col>4</xdr:col>
      <xdr:colOff>234803</xdr:colOff>
      <xdr:row>2</xdr:row>
      <xdr:rowOff>0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149225"/>
          <a:ext cx="2130278" cy="727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117476</xdr:colOff>
      <xdr:row>0</xdr:row>
      <xdr:rowOff>152400</xdr:rowOff>
    </xdr:from>
    <xdr:to>
      <xdr:col>6</xdr:col>
      <xdr:colOff>773762</xdr:colOff>
      <xdr:row>2</xdr:row>
      <xdr:rowOff>50799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74876" y="152400"/>
          <a:ext cx="1608786" cy="77469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28</xdr:col>
      <xdr:colOff>12700</xdr:colOff>
      <xdr:row>0</xdr:row>
      <xdr:rowOff>76200</xdr:rowOff>
    </xdr:from>
    <xdr:to>
      <xdr:col>33</xdr:col>
      <xdr:colOff>299944</xdr:colOff>
      <xdr:row>3</xdr:row>
      <xdr:rowOff>84548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28850" y="76200"/>
          <a:ext cx="1677894" cy="1084673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149225</xdr:colOff>
      <xdr:row>0</xdr:row>
      <xdr:rowOff>149225</xdr:rowOff>
    </xdr:from>
    <xdr:to>
      <xdr:col>3</xdr:col>
      <xdr:colOff>1336175</xdr:colOff>
      <xdr:row>1</xdr:row>
      <xdr:rowOff>228600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225" y="149225"/>
          <a:ext cx="1910850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244476</xdr:colOff>
      <xdr:row>0</xdr:row>
      <xdr:rowOff>152400</xdr:rowOff>
    </xdr:from>
    <xdr:to>
      <xdr:col>6</xdr:col>
      <xdr:colOff>900762</xdr:colOff>
      <xdr:row>1</xdr:row>
      <xdr:rowOff>127000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9026" y="152400"/>
          <a:ext cx="1608786" cy="555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28</xdr:col>
      <xdr:colOff>76200</xdr:colOff>
      <xdr:row>0</xdr:row>
      <xdr:rowOff>152400</xdr:rowOff>
    </xdr:from>
    <xdr:to>
      <xdr:col>33</xdr:col>
      <xdr:colOff>363444</xdr:colOff>
      <xdr:row>4</xdr:row>
      <xdr:rowOff>8348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35225" y="152400"/>
          <a:ext cx="1677894" cy="1084673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149225</xdr:colOff>
      <xdr:row>0</xdr:row>
      <xdr:rowOff>149225</xdr:rowOff>
    </xdr:from>
    <xdr:to>
      <xdr:col>4</xdr:col>
      <xdr:colOff>171303</xdr:colOff>
      <xdr:row>0</xdr:row>
      <xdr:rowOff>889000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225" y="149225"/>
          <a:ext cx="2127103" cy="73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206376</xdr:colOff>
      <xdr:row>0</xdr:row>
      <xdr:rowOff>165100</xdr:rowOff>
    </xdr:from>
    <xdr:to>
      <xdr:col>6</xdr:col>
      <xdr:colOff>862662</xdr:colOff>
      <xdr:row>0</xdr:row>
      <xdr:rowOff>952499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11401" y="165100"/>
          <a:ext cx="1608786" cy="78739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27</xdr:col>
      <xdr:colOff>228600</xdr:colOff>
      <xdr:row>0</xdr:row>
      <xdr:rowOff>114300</xdr:rowOff>
    </xdr:from>
    <xdr:to>
      <xdr:col>33</xdr:col>
      <xdr:colOff>261844</xdr:colOff>
      <xdr:row>1</xdr:row>
      <xdr:rowOff>8348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601825" y="114300"/>
          <a:ext cx="1671544" cy="1103723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149225</xdr:colOff>
      <xdr:row>0</xdr:row>
      <xdr:rowOff>149225</xdr:rowOff>
    </xdr:from>
    <xdr:to>
      <xdr:col>3</xdr:col>
      <xdr:colOff>1348875</xdr:colOff>
      <xdr:row>1</xdr:row>
      <xdr:rowOff>254000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225" y="149225"/>
          <a:ext cx="19140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384176</xdr:colOff>
      <xdr:row>0</xdr:row>
      <xdr:rowOff>152400</xdr:rowOff>
    </xdr:from>
    <xdr:to>
      <xdr:col>6</xdr:col>
      <xdr:colOff>1040462</xdr:colOff>
      <xdr:row>1</xdr:row>
      <xdr:rowOff>139700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89201" y="152400"/>
          <a:ext cx="1608786" cy="549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27</xdr:col>
      <xdr:colOff>228600</xdr:colOff>
      <xdr:row>0</xdr:row>
      <xdr:rowOff>114300</xdr:rowOff>
    </xdr:from>
    <xdr:to>
      <xdr:col>33</xdr:col>
      <xdr:colOff>261844</xdr:colOff>
      <xdr:row>3</xdr:row>
      <xdr:rowOff>148048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78000" y="114300"/>
          <a:ext cx="1671544" cy="1100548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82551</xdr:rowOff>
    </xdr:from>
    <xdr:to>
      <xdr:col>3</xdr:col>
      <xdr:colOff>677486</xdr:colOff>
      <xdr:row>0</xdr:row>
      <xdr:rowOff>552451</xdr:rowOff>
    </xdr:to>
    <xdr:pic>
      <xdr:nvPicPr>
        <xdr:cNvPr id="2" name="Picture 13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82551"/>
          <a:ext cx="1296611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0</xdr:row>
      <xdr:rowOff>695326</xdr:rowOff>
    </xdr:from>
    <xdr:to>
      <xdr:col>3</xdr:col>
      <xdr:colOff>895350</xdr:colOff>
      <xdr:row>2</xdr:row>
      <xdr:rowOff>209551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350" y="695326"/>
          <a:ext cx="1466850" cy="800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12</xdr:col>
      <xdr:colOff>581025</xdr:colOff>
      <xdr:row>0</xdr:row>
      <xdr:rowOff>114300</xdr:rowOff>
    </xdr:from>
    <xdr:to>
      <xdr:col>14</xdr:col>
      <xdr:colOff>695325</xdr:colOff>
      <xdr:row>1</xdr:row>
      <xdr:rowOff>16336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82025" y="114300"/>
          <a:ext cx="1447800" cy="940261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76200</xdr:rowOff>
    </xdr:from>
    <xdr:to>
      <xdr:col>4</xdr:col>
      <xdr:colOff>183941</xdr:colOff>
      <xdr:row>1</xdr:row>
      <xdr:rowOff>126999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76200"/>
          <a:ext cx="2012741" cy="774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425451</xdr:colOff>
      <xdr:row>0</xdr:row>
      <xdr:rowOff>184150</xdr:rowOff>
    </xdr:from>
    <xdr:to>
      <xdr:col>6</xdr:col>
      <xdr:colOff>924667</xdr:colOff>
      <xdr:row>1</xdr:row>
      <xdr:rowOff>25400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9026" y="184150"/>
          <a:ext cx="1442191" cy="565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27</xdr:col>
      <xdr:colOff>101600</xdr:colOff>
      <xdr:row>0</xdr:row>
      <xdr:rowOff>76200</xdr:rowOff>
    </xdr:from>
    <xdr:to>
      <xdr:col>31</xdr:col>
      <xdr:colOff>439644</xdr:colOff>
      <xdr:row>2</xdr:row>
      <xdr:rowOff>186148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798675" y="76200"/>
          <a:ext cx="1671544" cy="1100548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76200</xdr:rowOff>
    </xdr:from>
    <xdr:to>
      <xdr:col>4</xdr:col>
      <xdr:colOff>183941</xdr:colOff>
      <xdr:row>1</xdr:row>
      <xdr:rowOff>63499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76200"/>
          <a:ext cx="2012741" cy="768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298451</xdr:colOff>
      <xdr:row>0</xdr:row>
      <xdr:rowOff>158750</xdr:rowOff>
    </xdr:from>
    <xdr:to>
      <xdr:col>6</xdr:col>
      <xdr:colOff>797667</xdr:colOff>
      <xdr:row>0</xdr:row>
      <xdr:rowOff>876300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32026" y="158750"/>
          <a:ext cx="1442191" cy="622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27</xdr:col>
      <xdr:colOff>101600</xdr:colOff>
      <xdr:row>0</xdr:row>
      <xdr:rowOff>76200</xdr:rowOff>
    </xdr:from>
    <xdr:to>
      <xdr:col>31</xdr:col>
      <xdr:colOff>439644</xdr:colOff>
      <xdr:row>2</xdr:row>
      <xdr:rowOff>122648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798675" y="76200"/>
          <a:ext cx="1671544" cy="109419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L60"/>
  <sheetViews>
    <sheetView tabSelected="1" view="pageBreakPreview" zoomScaleNormal="100" zoomScaleSheetLayoutView="100" workbookViewId="0">
      <selection activeCell="J49" sqref="J49"/>
    </sheetView>
  </sheetViews>
  <sheetFormatPr defaultRowHeight="12.75"/>
  <cols>
    <col min="1" max="2" width="4.5703125" style="46" customWidth="1"/>
    <col min="3" max="3" width="4.28515625" style="46" customWidth="1"/>
    <col min="4" max="4" width="23.5703125" style="2" customWidth="1"/>
    <col min="5" max="5" width="7.42578125" style="2" customWidth="1"/>
    <col min="6" max="6" width="6.42578125" style="2" customWidth="1"/>
    <col min="7" max="7" width="38.7109375" style="2" customWidth="1"/>
    <col min="8" max="8" width="8.42578125" style="2" customWidth="1"/>
    <col min="9" max="9" width="17" style="47" customWidth="1"/>
    <col min="10" max="10" width="15.42578125" style="47" customWidth="1"/>
    <col min="11" max="11" width="19.85546875" style="48" customWidth="1"/>
    <col min="12" max="12" width="11.85546875" style="2" customWidth="1"/>
    <col min="13" max="255" width="9.140625" style="2"/>
    <col min="256" max="257" width="4.5703125" style="2" customWidth="1"/>
    <col min="258" max="258" width="4.28515625" style="2" customWidth="1"/>
    <col min="259" max="259" width="23.5703125" style="2" customWidth="1"/>
    <col min="260" max="260" width="7.42578125" style="2" customWidth="1"/>
    <col min="261" max="261" width="5.5703125" style="2" customWidth="1"/>
    <col min="262" max="262" width="33.7109375" style="2" customWidth="1"/>
    <col min="263" max="263" width="8.42578125" style="2" customWidth="1"/>
    <col min="264" max="264" width="17" style="2" customWidth="1"/>
    <col min="265" max="265" width="17.28515625" style="2" customWidth="1"/>
    <col min="266" max="266" width="22.28515625" style="2" customWidth="1"/>
    <col min="267" max="267" width="13.85546875" style="2" customWidth="1"/>
    <col min="268" max="511" width="9.140625" style="2"/>
    <col min="512" max="513" width="4.5703125" style="2" customWidth="1"/>
    <col min="514" max="514" width="4.28515625" style="2" customWidth="1"/>
    <col min="515" max="515" width="23.5703125" style="2" customWidth="1"/>
    <col min="516" max="516" width="7.42578125" style="2" customWidth="1"/>
    <col min="517" max="517" width="5.5703125" style="2" customWidth="1"/>
    <col min="518" max="518" width="33.7109375" style="2" customWidth="1"/>
    <col min="519" max="519" width="8.42578125" style="2" customWidth="1"/>
    <col min="520" max="520" width="17" style="2" customWidth="1"/>
    <col min="521" max="521" width="17.28515625" style="2" customWidth="1"/>
    <col min="522" max="522" width="22.28515625" style="2" customWidth="1"/>
    <col min="523" max="523" width="13.85546875" style="2" customWidth="1"/>
    <col min="524" max="767" width="9.140625" style="2"/>
    <col min="768" max="769" width="4.5703125" style="2" customWidth="1"/>
    <col min="770" max="770" width="4.28515625" style="2" customWidth="1"/>
    <col min="771" max="771" width="23.5703125" style="2" customWidth="1"/>
    <col min="772" max="772" width="7.42578125" style="2" customWidth="1"/>
    <col min="773" max="773" width="5.5703125" style="2" customWidth="1"/>
    <col min="774" max="774" width="33.7109375" style="2" customWidth="1"/>
    <col min="775" max="775" width="8.42578125" style="2" customWidth="1"/>
    <col min="776" max="776" width="17" style="2" customWidth="1"/>
    <col min="777" max="777" width="17.28515625" style="2" customWidth="1"/>
    <col min="778" max="778" width="22.28515625" style="2" customWidth="1"/>
    <col min="779" max="779" width="13.85546875" style="2" customWidth="1"/>
    <col min="780" max="1023" width="9.140625" style="2"/>
    <col min="1024" max="1025" width="4.5703125" style="2" customWidth="1"/>
    <col min="1026" max="1026" width="4.28515625" style="2" customWidth="1"/>
    <col min="1027" max="1027" width="23.5703125" style="2" customWidth="1"/>
    <col min="1028" max="1028" width="7.42578125" style="2" customWidth="1"/>
    <col min="1029" max="1029" width="5.5703125" style="2" customWidth="1"/>
    <col min="1030" max="1030" width="33.7109375" style="2" customWidth="1"/>
    <col min="1031" max="1031" width="8.42578125" style="2" customWidth="1"/>
    <col min="1032" max="1032" width="17" style="2" customWidth="1"/>
    <col min="1033" max="1033" width="17.28515625" style="2" customWidth="1"/>
    <col min="1034" max="1034" width="22.28515625" style="2" customWidth="1"/>
    <col min="1035" max="1035" width="13.85546875" style="2" customWidth="1"/>
    <col min="1036" max="1279" width="9.140625" style="2"/>
    <col min="1280" max="1281" width="4.5703125" style="2" customWidth="1"/>
    <col min="1282" max="1282" width="4.28515625" style="2" customWidth="1"/>
    <col min="1283" max="1283" width="23.5703125" style="2" customWidth="1"/>
    <col min="1284" max="1284" width="7.42578125" style="2" customWidth="1"/>
    <col min="1285" max="1285" width="5.5703125" style="2" customWidth="1"/>
    <col min="1286" max="1286" width="33.7109375" style="2" customWidth="1"/>
    <col min="1287" max="1287" width="8.42578125" style="2" customWidth="1"/>
    <col min="1288" max="1288" width="17" style="2" customWidth="1"/>
    <col min="1289" max="1289" width="17.28515625" style="2" customWidth="1"/>
    <col min="1290" max="1290" width="22.28515625" style="2" customWidth="1"/>
    <col min="1291" max="1291" width="13.85546875" style="2" customWidth="1"/>
    <col min="1292" max="1535" width="9.140625" style="2"/>
    <col min="1536" max="1537" width="4.5703125" style="2" customWidth="1"/>
    <col min="1538" max="1538" width="4.28515625" style="2" customWidth="1"/>
    <col min="1539" max="1539" width="23.5703125" style="2" customWidth="1"/>
    <col min="1540" max="1540" width="7.42578125" style="2" customWidth="1"/>
    <col min="1541" max="1541" width="5.5703125" style="2" customWidth="1"/>
    <col min="1542" max="1542" width="33.7109375" style="2" customWidth="1"/>
    <col min="1543" max="1543" width="8.42578125" style="2" customWidth="1"/>
    <col min="1544" max="1544" width="17" style="2" customWidth="1"/>
    <col min="1545" max="1545" width="17.28515625" style="2" customWidth="1"/>
    <col min="1546" max="1546" width="22.28515625" style="2" customWidth="1"/>
    <col min="1547" max="1547" width="13.85546875" style="2" customWidth="1"/>
    <col min="1548" max="1791" width="9.140625" style="2"/>
    <col min="1792" max="1793" width="4.5703125" style="2" customWidth="1"/>
    <col min="1794" max="1794" width="4.28515625" style="2" customWidth="1"/>
    <col min="1795" max="1795" width="23.5703125" style="2" customWidth="1"/>
    <col min="1796" max="1796" width="7.42578125" style="2" customWidth="1"/>
    <col min="1797" max="1797" width="5.5703125" style="2" customWidth="1"/>
    <col min="1798" max="1798" width="33.7109375" style="2" customWidth="1"/>
    <col min="1799" max="1799" width="8.42578125" style="2" customWidth="1"/>
    <col min="1800" max="1800" width="17" style="2" customWidth="1"/>
    <col min="1801" max="1801" width="17.28515625" style="2" customWidth="1"/>
    <col min="1802" max="1802" width="22.28515625" style="2" customWidth="1"/>
    <col min="1803" max="1803" width="13.85546875" style="2" customWidth="1"/>
    <col min="1804" max="2047" width="9.140625" style="2"/>
    <col min="2048" max="2049" width="4.5703125" style="2" customWidth="1"/>
    <col min="2050" max="2050" width="4.28515625" style="2" customWidth="1"/>
    <col min="2051" max="2051" width="23.5703125" style="2" customWidth="1"/>
    <col min="2052" max="2052" width="7.42578125" style="2" customWidth="1"/>
    <col min="2053" max="2053" width="5.5703125" style="2" customWidth="1"/>
    <col min="2054" max="2054" width="33.7109375" style="2" customWidth="1"/>
    <col min="2055" max="2055" width="8.42578125" style="2" customWidth="1"/>
    <col min="2056" max="2056" width="17" style="2" customWidth="1"/>
    <col min="2057" max="2057" width="17.28515625" style="2" customWidth="1"/>
    <col min="2058" max="2058" width="22.28515625" style="2" customWidth="1"/>
    <col min="2059" max="2059" width="13.85546875" style="2" customWidth="1"/>
    <col min="2060" max="2303" width="9.140625" style="2"/>
    <col min="2304" max="2305" width="4.5703125" style="2" customWidth="1"/>
    <col min="2306" max="2306" width="4.28515625" style="2" customWidth="1"/>
    <col min="2307" max="2307" width="23.5703125" style="2" customWidth="1"/>
    <col min="2308" max="2308" width="7.42578125" style="2" customWidth="1"/>
    <col min="2309" max="2309" width="5.5703125" style="2" customWidth="1"/>
    <col min="2310" max="2310" width="33.7109375" style="2" customWidth="1"/>
    <col min="2311" max="2311" width="8.42578125" style="2" customWidth="1"/>
    <col min="2312" max="2312" width="17" style="2" customWidth="1"/>
    <col min="2313" max="2313" width="17.28515625" style="2" customWidth="1"/>
    <col min="2314" max="2314" width="22.28515625" style="2" customWidth="1"/>
    <col min="2315" max="2315" width="13.85546875" style="2" customWidth="1"/>
    <col min="2316" max="2559" width="9.140625" style="2"/>
    <col min="2560" max="2561" width="4.5703125" style="2" customWidth="1"/>
    <col min="2562" max="2562" width="4.28515625" style="2" customWidth="1"/>
    <col min="2563" max="2563" width="23.5703125" style="2" customWidth="1"/>
    <col min="2564" max="2564" width="7.42578125" style="2" customWidth="1"/>
    <col min="2565" max="2565" width="5.5703125" style="2" customWidth="1"/>
    <col min="2566" max="2566" width="33.7109375" style="2" customWidth="1"/>
    <col min="2567" max="2567" width="8.42578125" style="2" customWidth="1"/>
    <col min="2568" max="2568" width="17" style="2" customWidth="1"/>
    <col min="2569" max="2569" width="17.28515625" style="2" customWidth="1"/>
    <col min="2570" max="2570" width="22.28515625" style="2" customWidth="1"/>
    <col min="2571" max="2571" width="13.85546875" style="2" customWidth="1"/>
    <col min="2572" max="2815" width="9.140625" style="2"/>
    <col min="2816" max="2817" width="4.5703125" style="2" customWidth="1"/>
    <col min="2818" max="2818" width="4.28515625" style="2" customWidth="1"/>
    <col min="2819" max="2819" width="23.5703125" style="2" customWidth="1"/>
    <col min="2820" max="2820" width="7.42578125" style="2" customWidth="1"/>
    <col min="2821" max="2821" width="5.5703125" style="2" customWidth="1"/>
    <col min="2822" max="2822" width="33.7109375" style="2" customWidth="1"/>
    <col min="2823" max="2823" width="8.42578125" style="2" customWidth="1"/>
    <col min="2824" max="2824" width="17" style="2" customWidth="1"/>
    <col min="2825" max="2825" width="17.28515625" style="2" customWidth="1"/>
    <col min="2826" max="2826" width="22.28515625" style="2" customWidth="1"/>
    <col min="2827" max="2827" width="13.85546875" style="2" customWidth="1"/>
    <col min="2828" max="3071" width="9.140625" style="2"/>
    <col min="3072" max="3073" width="4.5703125" style="2" customWidth="1"/>
    <col min="3074" max="3074" width="4.28515625" style="2" customWidth="1"/>
    <col min="3075" max="3075" width="23.5703125" style="2" customWidth="1"/>
    <col min="3076" max="3076" width="7.42578125" style="2" customWidth="1"/>
    <col min="3077" max="3077" width="5.5703125" style="2" customWidth="1"/>
    <col min="3078" max="3078" width="33.7109375" style="2" customWidth="1"/>
    <col min="3079" max="3079" width="8.42578125" style="2" customWidth="1"/>
    <col min="3080" max="3080" width="17" style="2" customWidth="1"/>
    <col min="3081" max="3081" width="17.28515625" style="2" customWidth="1"/>
    <col min="3082" max="3082" width="22.28515625" style="2" customWidth="1"/>
    <col min="3083" max="3083" width="13.85546875" style="2" customWidth="1"/>
    <col min="3084" max="3327" width="9.140625" style="2"/>
    <col min="3328" max="3329" width="4.5703125" style="2" customWidth="1"/>
    <col min="3330" max="3330" width="4.28515625" style="2" customWidth="1"/>
    <col min="3331" max="3331" width="23.5703125" style="2" customWidth="1"/>
    <col min="3332" max="3332" width="7.42578125" style="2" customWidth="1"/>
    <col min="3333" max="3333" width="5.5703125" style="2" customWidth="1"/>
    <col min="3334" max="3334" width="33.7109375" style="2" customWidth="1"/>
    <col min="3335" max="3335" width="8.42578125" style="2" customWidth="1"/>
    <col min="3336" max="3336" width="17" style="2" customWidth="1"/>
    <col min="3337" max="3337" width="17.28515625" style="2" customWidth="1"/>
    <col min="3338" max="3338" width="22.28515625" style="2" customWidth="1"/>
    <col min="3339" max="3339" width="13.85546875" style="2" customWidth="1"/>
    <col min="3340" max="3583" width="9.140625" style="2"/>
    <col min="3584" max="3585" width="4.5703125" style="2" customWidth="1"/>
    <col min="3586" max="3586" width="4.28515625" style="2" customWidth="1"/>
    <col min="3587" max="3587" width="23.5703125" style="2" customWidth="1"/>
    <col min="3588" max="3588" width="7.42578125" style="2" customWidth="1"/>
    <col min="3589" max="3589" width="5.5703125" style="2" customWidth="1"/>
    <col min="3590" max="3590" width="33.7109375" style="2" customWidth="1"/>
    <col min="3591" max="3591" width="8.42578125" style="2" customWidth="1"/>
    <col min="3592" max="3592" width="17" style="2" customWidth="1"/>
    <col min="3593" max="3593" width="17.28515625" style="2" customWidth="1"/>
    <col min="3594" max="3594" width="22.28515625" style="2" customWidth="1"/>
    <col min="3595" max="3595" width="13.85546875" style="2" customWidth="1"/>
    <col min="3596" max="3839" width="9.140625" style="2"/>
    <col min="3840" max="3841" width="4.5703125" style="2" customWidth="1"/>
    <col min="3842" max="3842" width="4.28515625" style="2" customWidth="1"/>
    <col min="3843" max="3843" width="23.5703125" style="2" customWidth="1"/>
    <col min="3844" max="3844" width="7.42578125" style="2" customWidth="1"/>
    <col min="3845" max="3845" width="5.5703125" style="2" customWidth="1"/>
    <col min="3846" max="3846" width="33.7109375" style="2" customWidth="1"/>
    <col min="3847" max="3847" width="8.42578125" style="2" customWidth="1"/>
    <col min="3848" max="3848" width="17" style="2" customWidth="1"/>
    <col min="3849" max="3849" width="17.28515625" style="2" customWidth="1"/>
    <col min="3850" max="3850" width="22.28515625" style="2" customWidth="1"/>
    <col min="3851" max="3851" width="13.85546875" style="2" customWidth="1"/>
    <col min="3852" max="4095" width="9.140625" style="2"/>
    <col min="4096" max="4097" width="4.5703125" style="2" customWidth="1"/>
    <col min="4098" max="4098" width="4.28515625" style="2" customWidth="1"/>
    <col min="4099" max="4099" width="23.5703125" style="2" customWidth="1"/>
    <col min="4100" max="4100" width="7.42578125" style="2" customWidth="1"/>
    <col min="4101" max="4101" width="5.5703125" style="2" customWidth="1"/>
    <col min="4102" max="4102" width="33.7109375" style="2" customWidth="1"/>
    <col min="4103" max="4103" width="8.42578125" style="2" customWidth="1"/>
    <col min="4104" max="4104" width="17" style="2" customWidth="1"/>
    <col min="4105" max="4105" width="17.28515625" style="2" customWidth="1"/>
    <col min="4106" max="4106" width="22.28515625" style="2" customWidth="1"/>
    <col min="4107" max="4107" width="13.85546875" style="2" customWidth="1"/>
    <col min="4108" max="4351" width="9.140625" style="2"/>
    <col min="4352" max="4353" width="4.5703125" style="2" customWidth="1"/>
    <col min="4354" max="4354" width="4.28515625" style="2" customWidth="1"/>
    <col min="4355" max="4355" width="23.5703125" style="2" customWidth="1"/>
    <col min="4356" max="4356" width="7.42578125" style="2" customWidth="1"/>
    <col min="4357" max="4357" width="5.5703125" style="2" customWidth="1"/>
    <col min="4358" max="4358" width="33.7109375" style="2" customWidth="1"/>
    <col min="4359" max="4359" width="8.42578125" style="2" customWidth="1"/>
    <col min="4360" max="4360" width="17" style="2" customWidth="1"/>
    <col min="4361" max="4361" width="17.28515625" style="2" customWidth="1"/>
    <col min="4362" max="4362" width="22.28515625" style="2" customWidth="1"/>
    <col min="4363" max="4363" width="13.85546875" style="2" customWidth="1"/>
    <col min="4364" max="4607" width="9.140625" style="2"/>
    <col min="4608" max="4609" width="4.5703125" style="2" customWidth="1"/>
    <col min="4610" max="4610" width="4.28515625" style="2" customWidth="1"/>
    <col min="4611" max="4611" width="23.5703125" style="2" customWidth="1"/>
    <col min="4612" max="4612" width="7.42578125" style="2" customWidth="1"/>
    <col min="4613" max="4613" width="5.5703125" style="2" customWidth="1"/>
    <col min="4614" max="4614" width="33.7109375" style="2" customWidth="1"/>
    <col min="4615" max="4615" width="8.42578125" style="2" customWidth="1"/>
    <col min="4616" max="4616" width="17" style="2" customWidth="1"/>
    <col min="4617" max="4617" width="17.28515625" style="2" customWidth="1"/>
    <col min="4618" max="4618" width="22.28515625" style="2" customWidth="1"/>
    <col min="4619" max="4619" width="13.85546875" style="2" customWidth="1"/>
    <col min="4620" max="4863" width="9.140625" style="2"/>
    <col min="4864" max="4865" width="4.5703125" style="2" customWidth="1"/>
    <col min="4866" max="4866" width="4.28515625" style="2" customWidth="1"/>
    <col min="4867" max="4867" width="23.5703125" style="2" customWidth="1"/>
    <col min="4868" max="4868" width="7.42578125" style="2" customWidth="1"/>
    <col min="4869" max="4869" width="5.5703125" style="2" customWidth="1"/>
    <col min="4870" max="4870" width="33.7109375" style="2" customWidth="1"/>
    <col min="4871" max="4871" width="8.42578125" style="2" customWidth="1"/>
    <col min="4872" max="4872" width="17" style="2" customWidth="1"/>
    <col min="4873" max="4873" width="17.28515625" style="2" customWidth="1"/>
    <col min="4874" max="4874" width="22.28515625" style="2" customWidth="1"/>
    <col min="4875" max="4875" width="13.85546875" style="2" customWidth="1"/>
    <col min="4876" max="5119" width="9.140625" style="2"/>
    <col min="5120" max="5121" width="4.5703125" style="2" customWidth="1"/>
    <col min="5122" max="5122" width="4.28515625" style="2" customWidth="1"/>
    <col min="5123" max="5123" width="23.5703125" style="2" customWidth="1"/>
    <col min="5124" max="5124" width="7.42578125" style="2" customWidth="1"/>
    <col min="5125" max="5125" width="5.5703125" style="2" customWidth="1"/>
    <col min="5126" max="5126" width="33.7109375" style="2" customWidth="1"/>
    <col min="5127" max="5127" width="8.42578125" style="2" customWidth="1"/>
    <col min="5128" max="5128" width="17" style="2" customWidth="1"/>
    <col min="5129" max="5129" width="17.28515625" style="2" customWidth="1"/>
    <col min="5130" max="5130" width="22.28515625" style="2" customWidth="1"/>
    <col min="5131" max="5131" width="13.85546875" style="2" customWidth="1"/>
    <col min="5132" max="5375" width="9.140625" style="2"/>
    <col min="5376" max="5377" width="4.5703125" style="2" customWidth="1"/>
    <col min="5378" max="5378" width="4.28515625" style="2" customWidth="1"/>
    <col min="5379" max="5379" width="23.5703125" style="2" customWidth="1"/>
    <col min="5380" max="5380" width="7.42578125" style="2" customWidth="1"/>
    <col min="5381" max="5381" width="5.5703125" style="2" customWidth="1"/>
    <col min="5382" max="5382" width="33.7109375" style="2" customWidth="1"/>
    <col min="5383" max="5383" width="8.42578125" style="2" customWidth="1"/>
    <col min="5384" max="5384" width="17" style="2" customWidth="1"/>
    <col min="5385" max="5385" width="17.28515625" style="2" customWidth="1"/>
    <col min="5386" max="5386" width="22.28515625" style="2" customWidth="1"/>
    <col min="5387" max="5387" width="13.85546875" style="2" customWidth="1"/>
    <col min="5388" max="5631" width="9.140625" style="2"/>
    <col min="5632" max="5633" width="4.5703125" style="2" customWidth="1"/>
    <col min="5634" max="5634" width="4.28515625" style="2" customWidth="1"/>
    <col min="5635" max="5635" width="23.5703125" style="2" customWidth="1"/>
    <col min="5636" max="5636" width="7.42578125" style="2" customWidth="1"/>
    <col min="5637" max="5637" width="5.5703125" style="2" customWidth="1"/>
    <col min="5638" max="5638" width="33.7109375" style="2" customWidth="1"/>
    <col min="5639" max="5639" width="8.42578125" style="2" customWidth="1"/>
    <col min="5640" max="5640" width="17" style="2" customWidth="1"/>
    <col min="5641" max="5641" width="17.28515625" style="2" customWidth="1"/>
    <col min="5642" max="5642" width="22.28515625" style="2" customWidth="1"/>
    <col min="5643" max="5643" width="13.85546875" style="2" customWidth="1"/>
    <col min="5644" max="5887" width="9.140625" style="2"/>
    <col min="5888" max="5889" width="4.5703125" style="2" customWidth="1"/>
    <col min="5890" max="5890" width="4.28515625" style="2" customWidth="1"/>
    <col min="5891" max="5891" width="23.5703125" style="2" customWidth="1"/>
    <col min="5892" max="5892" width="7.42578125" style="2" customWidth="1"/>
    <col min="5893" max="5893" width="5.5703125" style="2" customWidth="1"/>
    <col min="5894" max="5894" width="33.7109375" style="2" customWidth="1"/>
    <col min="5895" max="5895" width="8.42578125" style="2" customWidth="1"/>
    <col min="5896" max="5896" width="17" style="2" customWidth="1"/>
    <col min="5897" max="5897" width="17.28515625" style="2" customWidth="1"/>
    <col min="5898" max="5898" width="22.28515625" style="2" customWidth="1"/>
    <col min="5899" max="5899" width="13.85546875" style="2" customWidth="1"/>
    <col min="5900" max="6143" width="9.140625" style="2"/>
    <col min="6144" max="6145" width="4.5703125" style="2" customWidth="1"/>
    <col min="6146" max="6146" width="4.28515625" style="2" customWidth="1"/>
    <col min="6147" max="6147" width="23.5703125" style="2" customWidth="1"/>
    <col min="6148" max="6148" width="7.42578125" style="2" customWidth="1"/>
    <col min="6149" max="6149" width="5.5703125" style="2" customWidth="1"/>
    <col min="6150" max="6150" width="33.7109375" style="2" customWidth="1"/>
    <col min="6151" max="6151" width="8.42578125" style="2" customWidth="1"/>
    <col min="6152" max="6152" width="17" style="2" customWidth="1"/>
    <col min="6153" max="6153" width="17.28515625" style="2" customWidth="1"/>
    <col min="6154" max="6154" width="22.28515625" style="2" customWidth="1"/>
    <col min="6155" max="6155" width="13.85546875" style="2" customWidth="1"/>
    <col min="6156" max="6399" width="9.140625" style="2"/>
    <col min="6400" max="6401" width="4.5703125" style="2" customWidth="1"/>
    <col min="6402" max="6402" width="4.28515625" style="2" customWidth="1"/>
    <col min="6403" max="6403" width="23.5703125" style="2" customWidth="1"/>
    <col min="6404" max="6404" width="7.42578125" style="2" customWidth="1"/>
    <col min="6405" max="6405" width="5.5703125" style="2" customWidth="1"/>
    <col min="6406" max="6406" width="33.7109375" style="2" customWidth="1"/>
    <col min="6407" max="6407" width="8.42578125" style="2" customWidth="1"/>
    <col min="6408" max="6408" width="17" style="2" customWidth="1"/>
    <col min="6409" max="6409" width="17.28515625" style="2" customWidth="1"/>
    <col min="6410" max="6410" width="22.28515625" style="2" customWidth="1"/>
    <col min="6411" max="6411" width="13.85546875" style="2" customWidth="1"/>
    <col min="6412" max="6655" width="9.140625" style="2"/>
    <col min="6656" max="6657" width="4.5703125" style="2" customWidth="1"/>
    <col min="6658" max="6658" width="4.28515625" style="2" customWidth="1"/>
    <col min="6659" max="6659" width="23.5703125" style="2" customWidth="1"/>
    <col min="6660" max="6660" width="7.42578125" style="2" customWidth="1"/>
    <col min="6661" max="6661" width="5.5703125" style="2" customWidth="1"/>
    <col min="6662" max="6662" width="33.7109375" style="2" customWidth="1"/>
    <col min="6663" max="6663" width="8.42578125" style="2" customWidth="1"/>
    <col min="6664" max="6664" width="17" style="2" customWidth="1"/>
    <col min="6665" max="6665" width="17.28515625" style="2" customWidth="1"/>
    <col min="6666" max="6666" width="22.28515625" style="2" customWidth="1"/>
    <col min="6667" max="6667" width="13.85546875" style="2" customWidth="1"/>
    <col min="6668" max="6911" width="9.140625" style="2"/>
    <col min="6912" max="6913" width="4.5703125" style="2" customWidth="1"/>
    <col min="6914" max="6914" width="4.28515625" style="2" customWidth="1"/>
    <col min="6915" max="6915" width="23.5703125" style="2" customWidth="1"/>
    <col min="6916" max="6916" width="7.42578125" style="2" customWidth="1"/>
    <col min="6917" max="6917" width="5.5703125" style="2" customWidth="1"/>
    <col min="6918" max="6918" width="33.7109375" style="2" customWidth="1"/>
    <col min="6919" max="6919" width="8.42578125" style="2" customWidth="1"/>
    <col min="6920" max="6920" width="17" style="2" customWidth="1"/>
    <col min="6921" max="6921" width="17.28515625" style="2" customWidth="1"/>
    <col min="6922" max="6922" width="22.28515625" style="2" customWidth="1"/>
    <col min="6923" max="6923" width="13.85546875" style="2" customWidth="1"/>
    <col min="6924" max="7167" width="9.140625" style="2"/>
    <col min="7168" max="7169" width="4.5703125" style="2" customWidth="1"/>
    <col min="7170" max="7170" width="4.28515625" style="2" customWidth="1"/>
    <col min="7171" max="7171" width="23.5703125" style="2" customWidth="1"/>
    <col min="7172" max="7172" width="7.42578125" style="2" customWidth="1"/>
    <col min="7173" max="7173" width="5.5703125" style="2" customWidth="1"/>
    <col min="7174" max="7174" width="33.7109375" style="2" customWidth="1"/>
    <col min="7175" max="7175" width="8.42578125" style="2" customWidth="1"/>
    <col min="7176" max="7176" width="17" style="2" customWidth="1"/>
    <col min="7177" max="7177" width="17.28515625" style="2" customWidth="1"/>
    <col min="7178" max="7178" width="22.28515625" style="2" customWidth="1"/>
    <col min="7179" max="7179" width="13.85546875" style="2" customWidth="1"/>
    <col min="7180" max="7423" width="9.140625" style="2"/>
    <col min="7424" max="7425" width="4.5703125" style="2" customWidth="1"/>
    <col min="7426" max="7426" width="4.28515625" style="2" customWidth="1"/>
    <col min="7427" max="7427" width="23.5703125" style="2" customWidth="1"/>
    <col min="7428" max="7428" width="7.42578125" style="2" customWidth="1"/>
    <col min="7429" max="7429" width="5.5703125" style="2" customWidth="1"/>
    <col min="7430" max="7430" width="33.7109375" style="2" customWidth="1"/>
    <col min="7431" max="7431" width="8.42578125" style="2" customWidth="1"/>
    <col min="7432" max="7432" width="17" style="2" customWidth="1"/>
    <col min="7433" max="7433" width="17.28515625" style="2" customWidth="1"/>
    <col min="7434" max="7434" width="22.28515625" style="2" customWidth="1"/>
    <col min="7435" max="7435" width="13.85546875" style="2" customWidth="1"/>
    <col min="7436" max="7679" width="9.140625" style="2"/>
    <col min="7680" max="7681" width="4.5703125" style="2" customWidth="1"/>
    <col min="7682" max="7682" width="4.28515625" style="2" customWidth="1"/>
    <col min="7683" max="7683" width="23.5703125" style="2" customWidth="1"/>
    <col min="7684" max="7684" width="7.42578125" style="2" customWidth="1"/>
    <col min="7685" max="7685" width="5.5703125" style="2" customWidth="1"/>
    <col min="7686" max="7686" width="33.7109375" style="2" customWidth="1"/>
    <col min="7687" max="7687" width="8.42578125" style="2" customWidth="1"/>
    <col min="7688" max="7688" width="17" style="2" customWidth="1"/>
    <col min="7689" max="7689" width="17.28515625" style="2" customWidth="1"/>
    <col min="7690" max="7690" width="22.28515625" style="2" customWidth="1"/>
    <col min="7691" max="7691" width="13.85546875" style="2" customWidth="1"/>
    <col min="7692" max="7935" width="9.140625" style="2"/>
    <col min="7936" max="7937" width="4.5703125" style="2" customWidth="1"/>
    <col min="7938" max="7938" width="4.28515625" style="2" customWidth="1"/>
    <col min="7939" max="7939" width="23.5703125" style="2" customWidth="1"/>
    <col min="7940" max="7940" width="7.42578125" style="2" customWidth="1"/>
    <col min="7941" max="7941" width="5.5703125" style="2" customWidth="1"/>
    <col min="7942" max="7942" width="33.7109375" style="2" customWidth="1"/>
    <col min="7943" max="7943" width="8.42578125" style="2" customWidth="1"/>
    <col min="7944" max="7944" width="17" style="2" customWidth="1"/>
    <col min="7945" max="7945" width="17.28515625" style="2" customWidth="1"/>
    <col min="7946" max="7946" width="22.28515625" style="2" customWidth="1"/>
    <col min="7947" max="7947" width="13.85546875" style="2" customWidth="1"/>
    <col min="7948" max="8191" width="9.140625" style="2"/>
    <col min="8192" max="8193" width="4.5703125" style="2" customWidth="1"/>
    <col min="8194" max="8194" width="4.28515625" style="2" customWidth="1"/>
    <col min="8195" max="8195" width="23.5703125" style="2" customWidth="1"/>
    <col min="8196" max="8196" width="7.42578125" style="2" customWidth="1"/>
    <col min="8197" max="8197" width="5.5703125" style="2" customWidth="1"/>
    <col min="8198" max="8198" width="33.7109375" style="2" customWidth="1"/>
    <col min="8199" max="8199" width="8.42578125" style="2" customWidth="1"/>
    <col min="8200" max="8200" width="17" style="2" customWidth="1"/>
    <col min="8201" max="8201" width="17.28515625" style="2" customWidth="1"/>
    <col min="8202" max="8202" width="22.28515625" style="2" customWidth="1"/>
    <col min="8203" max="8203" width="13.85546875" style="2" customWidth="1"/>
    <col min="8204" max="8447" width="9.140625" style="2"/>
    <col min="8448" max="8449" width="4.5703125" style="2" customWidth="1"/>
    <col min="8450" max="8450" width="4.28515625" style="2" customWidth="1"/>
    <col min="8451" max="8451" width="23.5703125" style="2" customWidth="1"/>
    <col min="8452" max="8452" width="7.42578125" style="2" customWidth="1"/>
    <col min="8453" max="8453" width="5.5703125" style="2" customWidth="1"/>
    <col min="8454" max="8454" width="33.7109375" style="2" customWidth="1"/>
    <col min="8455" max="8455" width="8.42578125" style="2" customWidth="1"/>
    <col min="8456" max="8456" width="17" style="2" customWidth="1"/>
    <col min="8457" max="8457" width="17.28515625" style="2" customWidth="1"/>
    <col min="8458" max="8458" width="22.28515625" style="2" customWidth="1"/>
    <col min="8459" max="8459" width="13.85546875" style="2" customWidth="1"/>
    <col min="8460" max="8703" width="9.140625" style="2"/>
    <col min="8704" max="8705" width="4.5703125" style="2" customWidth="1"/>
    <col min="8706" max="8706" width="4.28515625" style="2" customWidth="1"/>
    <col min="8707" max="8707" width="23.5703125" style="2" customWidth="1"/>
    <col min="8708" max="8708" width="7.42578125" style="2" customWidth="1"/>
    <col min="8709" max="8709" width="5.5703125" style="2" customWidth="1"/>
    <col min="8710" max="8710" width="33.7109375" style="2" customWidth="1"/>
    <col min="8711" max="8711" width="8.42578125" style="2" customWidth="1"/>
    <col min="8712" max="8712" width="17" style="2" customWidth="1"/>
    <col min="8713" max="8713" width="17.28515625" style="2" customWidth="1"/>
    <col min="8714" max="8714" width="22.28515625" style="2" customWidth="1"/>
    <col min="8715" max="8715" width="13.85546875" style="2" customWidth="1"/>
    <col min="8716" max="8959" width="9.140625" style="2"/>
    <col min="8960" max="8961" width="4.5703125" style="2" customWidth="1"/>
    <col min="8962" max="8962" width="4.28515625" style="2" customWidth="1"/>
    <col min="8963" max="8963" width="23.5703125" style="2" customWidth="1"/>
    <col min="8964" max="8964" width="7.42578125" style="2" customWidth="1"/>
    <col min="8965" max="8965" width="5.5703125" style="2" customWidth="1"/>
    <col min="8966" max="8966" width="33.7109375" style="2" customWidth="1"/>
    <col min="8967" max="8967" width="8.42578125" style="2" customWidth="1"/>
    <col min="8968" max="8968" width="17" style="2" customWidth="1"/>
    <col min="8969" max="8969" width="17.28515625" style="2" customWidth="1"/>
    <col min="8970" max="8970" width="22.28515625" style="2" customWidth="1"/>
    <col min="8971" max="8971" width="13.85546875" style="2" customWidth="1"/>
    <col min="8972" max="9215" width="9.140625" style="2"/>
    <col min="9216" max="9217" width="4.5703125" style="2" customWidth="1"/>
    <col min="9218" max="9218" width="4.28515625" style="2" customWidth="1"/>
    <col min="9219" max="9219" width="23.5703125" style="2" customWidth="1"/>
    <col min="9220" max="9220" width="7.42578125" style="2" customWidth="1"/>
    <col min="9221" max="9221" width="5.5703125" style="2" customWidth="1"/>
    <col min="9222" max="9222" width="33.7109375" style="2" customWidth="1"/>
    <col min="9223" max="9223" width="8.42578125" style="2" customWidth="1"/>
    <col min="9224" max="9224" width="17" style="2" customWidth="1"/>
    <col min="9225" max="9225" width="17.28515625" style="2" customWidth="1"/>
    <col min="9226" max="9226" width="22.28515625" style="2" customWidth="1"/>
    <col min="9227" max="9227" width="13.85546875" style="2" customWidth="1"/>
    <col min="9228" max="9471" width="9.140625" style="2"/>
    <col min="9472" max="9473" width="4.5703125" style="2" customWidth="1"/>
    <col min="9474" max="9474" width="4.28515625" style="2" customWidth="1"/>
    <col min="9475" max="9475" width="23.5703125" style="2" customWidth="1"/>
    <col min="9476" max="9476" width="7.42578125" style="2" customWidth="1"/>
    <col min="9477" max="9477" width="5.5703125" style="2" customWidth="1"/>
    <col min="9478" max="9478" width="33.7109375" style="2" customWidth="1"/>
    <col min="9479" max="9479" width="8.42578125" style="2" customWidth="1"/>
    <col min="9480" max="9480" width="17" style="2" customWidth="1"/>
    <col min="9481" max="9481" width="17.28515625" style="2" customWidth="1"/>
    <col min="9482" max="9482" width="22.28515625" style="2" customWidth="1"/>
    <col min="9483" max="9483" width="13.85546875" style="2" customWidth="1"/>
    <col min="9484" max="9727" width="9.140625" style="2"/>
    <col min="9728" max="9729" width="4.5703125" style="2" customWidth="1"/>
    <col min="9730" max="9730" width="4.28515625" style="2" customWidth="1"/>
    <col min="9731" max="9731" width="23.5703125" style="2" customWidth="1"/>
    <col min="9732" max="9732" width="7.42578125" style="2" customWidth="1"/>
    <col min="9733" max="9733" width="5.5703125" style="2" customWidth="1"/>
    <col min="9734" max="9734" width="33.7109375" style="2" customWidth="1"/>
    <col min="9735" max="9735" width="8.42578125" style="2" customWidth="1"/>
    <col min="9736" max="9736" width="17" style="2" customWidth="1"/>
    <col min="9737" max="9737" width="17.28515625" style="2" customWidth="1"/>
    <col min="9738" max="9738" width="22.28515625" style="2" customWidth="1"/>
    <col min="9739" max="9739" width="13.85546875" style="2" customWidth="1"/>
    <col min="9740" max="9983" width="9.140625" style="2"/>
    <col min="9984" max="9985" width="4.5703125" style="2" customWidth="1"/>
    <col min="9986" max="9986" width="4.28515625" style="2" customWidth="1"/>
    <col min="9987" max="9987" width="23.5703125" style="2" customWidth="1"/>
    <col min="9988" max="9988" width="7.42578125" style="2" customWidth="1"/>
    <col min="9989" max="9989" width="5.5703125" style="2" customWidth="1"/>
    <col min="9990" max="9990" width="33.7109375" style="2" customWidth="1"/>
    <col min="9991" max="9991" width="8.42578125" style="2" customWidth="1"/>
    <col min="9992" max="9992" width="17" style="2" customWidth="1"/>
    <col min="9993" max="9993" width="17.28515625" style="2" customWidth="1"/>
    <col min="9994" max="9994" width="22.28515625" style="2" customWidth="1"/>
    <col min="9995" max="9995" width="13.85546875" style="2" customWidth="1"/>
    <col min="9996" max="10239" width="9.140625" style="2"/>
    <col min="10240" max="10241" width="4.5703125" style="2" customWidth="1"/>
    <col min="10242" max="10242" width="4.28515625" style="2" customWidth="1"/>
    <col min="10243" max="10243" width="23.5703125" style="2" customWidth="1"/>
    <col min="10244" max="10244" width="7.42578125" style="2" customWidth="1"/>
    <col min="10245" max="10245" width="5.5703125" style="2" customWidth="1"/>
    <col min="10246" max="10246" width="33.7109375" style="2" customWidth="1"/>
    <col min="10247" max="10247" width="8.42578125" style="2" customWidth="1"/>
    <col min="10248" max="10248" width="17" style="2" customWidth="1"/>
    <col min="10249" max="10249" width="17.28515625" style="2" customWidth="1"/>
    <col min="10250" max="10250" width="22.28515625" style="2" customWidth="1"/>
    <col min="10251" max="10251" width="13.85546875" style="2" customWidth="1"/>
    <col min="10252" max="10495" width="9.140625" style="2"/>
    <col min="10496" max="10497" width="4.5703125" style="2" customWidth="1"/>
    <col min="10498" max="10498" width="4.28515625" style="2" customWidth="1"/>
    <col min="10499" max="10499" width="23.5703125" style="2" customWidth="1"/>
    <col min="10500" max="10500" width="7.42578125" style="2" customWidth="1"/>
    <col min="10501" max="10501" width="5.5703125" style="2" customWidth="1"/>
    <col min="10502" max="10502" width="33.7109375" style="2" customWidth="1"/>
    <col min="10503" max="10503" width="8.42578125" style="2" customWidth="1"/>
    <col min="10504" max="10504" width="17" style="2" customWidth="1"/>
    <col min="10505" max="10505" width="17.28515625" style="2" customWidth="1"/>
    <col min="10506" max="10506" width="22.28515625" style="2" customWidth="1"/>
    <col min="10507" max="10507" width="13.85546875" style="2" customWidth="1"/>
    <col min="10508" max="10751" width="9.140625" style="2"/>
    <col min="10752" max="10753" width="4.5703125" style="2" customWidth="1"/>
    <col min="10754" max="10754" width="4.28515625" style="2" customWidth="1"/>
    <col min="10755" max="10755" width="23.5703125" style="2" customWidth="1"/>
    <col min="10756" max="10756" width="7.42578125" style="2" customWidth="1"/>
    <col min="10757" max="10757" width="5.5703125" style="2" customWidth="1"/>
    <col min="10758" max="10758" width="33.7109375" style="2" customWidth="1"/>
    <col min="10759" max="10759" width="8.42578125" style="2" customWidth="1"/>
    <col min="10760" max="10760" width="17" style="2" customWidth="1"/>
    <col min="10761" max="10761" width="17.28515625" style="2" customWidth="1"/>
    <col min="10762" max="10762" width="22.28515625" style="2" customWidth="1"/>
    <col min="10763" max="10763" width="13.85546875" style="2" customWidth="1"/>
    <col min="10764" max="11007" width="9.140625" style="2"/>
    <col min="11008" max="11009" width="4.5703125" style="2" customWidth="1"/>
    <col min="11010" max="11010" width="4.28515625" style="2" customWidth="1"/>
    <col min="11011" max="11011" width="23.5703125" style="2" customWidth="1"/>
    <col min="11012" max="11012" width="7.42578125" style="2" customWidth="1"/>
    <col min="11013" max="11013" width="5.5703125" style="2" customWidth="1"/>
    <col min="11014" max="11014" width="33.7109375" style="2" customWidth="1"/>
    <col min="11015" max="11015" width="8.42578125" style="2" customWidth="1"/>
    <col min="11016" max="11016" width="17" style="2" customWidth="1"/>
    <col min="11017" max="11017" width="17.28515625" style="2" customWidth="1"/>
    <col min="11018" max="11018" width="22.28515625" style="2" customWidth="1"/>
    <col min="11019" max="11019" width="13.85546875" style="2" customWidth="1"/>
    <col min="11020" max="11263" width="9.140625" style="2"/>
    <col min="11264" max="11265" width="4.5703125" style="2" customWidth="1"/>
    <col min="11266" max="11266" width="4.28515625" style="2" customWidth="1"/>
    <col min="11267" max="11267" width="23.5703125" style="2" customWidth="1"/>
    <col min="11268" max="11268" width="7.42578125" style="2" customWidth="1"/>
    <col min="11269" max="11269" width="5.5703125" style="2" customWidth="1"/>
    <col min="11270" max="11270" width="33.7109375" style="2" customWidth="1"/>
    <col min="11271" max="11271" width="8.42578125" style="2" customWidth="1"/>
    <col min="11272" max="11272" width="17" style="2" customWidth="1"/>
    <col min="11273" max="11273" width="17.28515625" style="2" customWidth="1"/>
    <col min="11274" max="11274" width="22.28515625" style="2" customWidth="1"/>
    <col min="11275" max="11275" width="13.85546875" style="2" customWidth="1"/>
    <col min="11276" max="11519" width="9.140625" style="2"/>
    <col min="11520" max="11521" width="4.5703125" style="2" customWidth="1"/>
    <col min="11522" max="11522" width="4.28515625" style="2" customWidth="1"/>
    <col min="11523" max="11523" width="23.5703125" style="2" customWidth="1"/>
    <col min="11524" max="11524" width="7.42578125" style="2" customWidth="1"/>
    <col min="11525" max="11525" width="5.5703125" style="2" customWidth="1"/>
    <col min="11526" max="11526" width="33.7109375" style="2" customWidth="1"/>
    <col min="11527" max="11527" width="8.42578125" style="2" customWidth="1"/>
    <col min="11528" max="11528" width="17" style="2" customWidth="1"/>
    <col min="11529" max="11529" width="17.28515625" style="2" customWidth="1"/>
    <col min="11530" max="11530" width="22.28515625" style="2" customWidth="1"/>
    <col min="11531" max="11531" width="13.85546875" style="2" customWidth="1"/>
    <col min="11532" max="11775" width="9.140625" style="2"/>
    <col min="11776" max="11777" width="4.5703125" style="2" customWidth="1"/>
    <col min="11778" max="11778" width="4.28515625" style="2" customWidth="1"/>
    <col min="11779" max="11779" width="23.5703125" style="2" customWidth="1"/>
    <col min="11780" max="11780" width="7.42578125" style="2" customWidth="1"/>
    <col min="11781" max="11781" width="5.5703125" style="2" customWidth="1"/>
    <col min="11782" max="11782" width="33.7109375" style="2" customWidth="1"/>
    <col min="11783" max="11783" width="8.42578125" style="2" customWidth="1"/>
    <col min="11784" max="11784" width="17" style="2" customWidth="1"/>
    <col min="11785" max="11785" width="17.28515625" style="2" customWidth="1"/>
    <col min="11786" max="11786" width="22.28515625" style="2" customWidth="1"/>
    <col min="11787" max="11787" width="13.85546875" style="2" customWidth="1"/>
    <col min="11788" max="12031" width="9.140625" style="2"/>
    <col min="12032" max="12033" width="4.5703125" style="2" customWidth="1"/>
    <col min="12034" max="12034" width="4.28515625" style="2" customWidth="1"/>
    <col min="12035" max="12035" width="23.5703125" style="2" customWidth="1"/>
    <col min="12036" max="12036" width="7.42578125" style="2" customWidth="1"/>
    <col min="12037" max="12037" width="5.5703125" style="2" customWidth="1"/>
    <col min="12038" max="12038" width="33.7109375" style="2" customWidth="1"/>
    <col min="12039" max="12039" width="8.42578125" style="2" customWidth="1"/>
    <col min="12040" max="12040" width="17" style="2" customWidth="1"/>
    <col min="12041" max="12041" width="17.28515625" style="2" customWidth="1"/>
    <col min="12042" max="12042" width="22.28515625" style="2" customWidth="1"/>
    <col min="12043" max="12043" width="13.85546875" style="2" customWidth="1"/>
    <col min="12044" max="12287" width="9.140625" style="2"/>
    <col min="12288" max="12289" width="4.5703125" style="2" customWidth="1"/>
    <col min="12290" max="12290" width="4.28515625" style="2" customWidth="1"/>
    <col min="12291" max="12291" width="23.5703125" style="2" customWidth="1"/>
    <col min="12292" max="12292" width="7.42578125" style="2" customWidth="1"/>
    <col min="12293" max="12293" width="5.5703125" style="2" customWidth="1"/>
    <col min="12294" max="12294" width="33.7109375" style="2" customWidth="1"/>
    <col min="12295" max="12295" width="8.42578125" style="2" customWidth="1"/>
    <col min="12296" max="12296" width="17" style="2" customWidth="1"/>
    <col min="12297" max="12297" width="17.28515625" style="2" customWidth="1"/>
    <col min="12298" max="12298" width="22.28515625" style="2" customWidth="1"/>
    <col min="12299" max="12299" width="13.85546875" style="2" customWidth="1"/>
    <col min="12300" max="12543" width="9.140625" style="2"/>
    <col min="12544" max="12545" width="4.5703125" style="2" customWidth="1"/>
    <col min="12546" max="12546" width="4.28515625" style="2" customWidth="1"/>
    <col min="12547" max="12547" width="23.5703125" style="2" customWidth="1"/>
    <col min="12548" max="12548" width="7.42578125" style="2" customWidth="1"/>
    <col min="12549" max="12549" width="5.5703125" style="2" customWidth="1"/>
    <col min="12550" max="12550" width="33.7109375" style="2" customWidth="1"/>
    <col min="12551" max="12551" width="8.42578125" style="2" customWidth="1"/>
    <col min="12552" max="12552" width="17" style="2" customWidth="1"/>
    <col min="12553" max="12553" width="17.28515625" style="2" customWidth="1"/>
    <col min="12554" max="12554" width="22.28515625" style="2" customWidth="1"/>
    <col min="12555" max="12555" width="13.85546875" style="2" customWidth="1"/>
    <col min="12556" max="12799" width="9.140625" style="2"/>
    <col min="12800" max="12801" width="4.5703125" style="2" customWidth="1"/>
    <col min="12802" max="12802" width="4.28515625" style="2" customWidth="1"/>
    <col min="12803" max="12803" width="23.5703125" style="2" customWidth="1"/>
    <col min="12804" max="12804" width="7.42578125" style="2" customWidth="1"/>
    <col min="12805" max="12805" width="5.5703125" style="2" customWidth="1"/>
    <col min="12806" max="12806" width="33.7109375" style="2" customWidth="1"/>
    <col min="12807" max="12807" width="8.42578125" style="2" customWidth="1"/>
    <col min="12808" max="12808" width="17" style="2" customWidth="1"/>
    <col min="12809" max="12809" width="17.28515625" style="2" customWidth="1"/>
    <col min="12810" max="12810" width="22.28515625" style="2" customWidth="1"/>
    <col min="12811" max="12811" width="13.85546875" style="2" customWidth="1"/>
    <col min="12812" max="13055" width="9.140625" style="2"/>
    <col min="13056" max="13057" width="4.5703125" style="2" customWidth="1"/>
    <col min="13058" max="13058" width="4.28515625" style="2" customWidth="1"/>
    <col min="13059" max="13059" width="23.5703125" style="2" customWidth="1"/>
    <col min="13060" max="13060" width="7.42578125" style="2" customWidth="1"/>
    <col min="13061" max="13061" width="5.5703125" style="2" customWidth="1"/>
    <col min="13062" max="13062" width="33.7109375" style="2" customWidth="1"/>
    <col min="13063" max="13063" width="8.42578125" style="2" customWidth="1"/>
    <col min="13064" max="13064" width="17" style="2" customWidth="1"/>
    <col min="13065" max="13065" width="17.28515625" style="2" customWidth="1"/>
    <col min="13066" max="13066" width="22.28515625" style="2" customWidth="1"/>
    <col min="13067" max="13067" width="13.85546875" style="2" customWidth="1"/>
    <col min="13068" max="13311" width="9.140625" style="2"/>
    <col min="13312" max="13313" width="4.5703125" style="2" customWidth="1"/>
    <col min="13314" max="13314" width="4.28515625" style="2" customWidth="1"/>
    <col min="13315" max="13315" width="23.5703125" style="2" customWidth="1"/>
    <col min="13316" max="13316" width="7.42578125" style="2" customWidth="1"/>
    <col min="13317" max="13317" width="5.5703125" style="2" customWidth="1"/>
    <col min="13318" max="13318" width="33.7109375" style="2" customWidth="1"/>
    <col min="13319" max="13319" width="8.42578125" style="2" customWidth="1"/>
    <col min="13320" max="13320" width="17" style="2" customWidth="1"/>
    <col min="13321" max="13321" width="17.28515625" style="2" customWidth="1"/>
    <col min="13322" max="13322" width="22.28515625" style="2" customWidth="1"/>
    <col min="13323" max="13323" width="13.85546875" style="2" customWidth="1"/>
    <col min="13324" max="13567" width="9.140625" style="2"/>
    <col min="13568" max="13569" width="4.5703125" style="2" customWidth="1"/>
    <col min="13570" max="13570" width="4.28515625" style="2" customWidth="1"/>
    <col min="13571" max="13571" width="23.5703125" style="2" customWidth="1"/>
    <col min="13572" max="13572" width="7.42578125" style="2" customWidth="1"/>
    <col min="13573" max="13573" width="5.5703125" style="2" customWidth="1"/>
    <col min="13574" max="13574" width="33.7109375" style="2" customWidth="1"/>
    <col min="13575" max="13575" width="8.42578125" style="2" customWidth="1"/>
    <col min="13576" max="13576" width="17" style="2" customWidth="1"/>
    <col min="13577" max="13577" width="17.28515625" style="2" customWidth="1"/>
    <col min="13578" max="13578" width="22.28515625" style="2" customWidth="1"/>
    <col min="13579" max="13579" width="13.85546875" style="2" customWidth="1"/>
    <col min="13580" max="13823" width="9.140625" style="2"/>
    <col min="13824" max="13825" width="4.5703125" style="2" customWidth="1"/>
    <col min="13826" max="13826" width="4.28515625" style="2" customWidth="1"/>
    <col min="13827" max="13827" width="23.5703125" style="2" customWidth="1"/>
    <col min="13828" max="13828" width="7.42578125" style="2" customWidth="1"/>
    <col min="13829" max="13829" width="5.5703125" style="2" customWidth="1"/>
    <col min="13830" max="13830" width="33.7109375" style="2" customWidth="1"/>
    <col min="13831" max="13831" width="8.42578125" style="2" customWidth="1"/>
    <col min="13832" max="13832" width="17" style="2" customWidth="1"/>
    <col min="13833" max="13833" width="17.28515625" style="2" customWidth="1"/>
    <col min="13834" max="13834" width="22.28515625" style="2" customWidth="1"/>
    <col min="13835" max="13835" width="13.85546875" style="2" customWidth="1"/>
    <col min="13836" max="14079" width="9.140625" style="2"/>
    <col min="14080" max="14081" width="4.5703125" style="2" customWidth="1"/>
    <col min="14082" max="14082" width="4.28515625" style="2" customWidth="1"/>
    <col min="14083" max="14083" width="23.5703125" style="2" customWidth="1"/>
    <col min="14084" max="14084" width="7.42578125" style="2" customWidth="1"/>
    <col min="14085" max="14085" width="5.5703125" style="2" customWidth="1"/>
    <col min="14086" max="14086" width="33.7109375" style="2" customWidth="1"/>
    <col min="14087" max="14087" width="8.42578125" style="2" customWidth="1"/>
    <col min="14088" max="14088" width="17" style="2" customWidth="1"/>
    <col min="14089" max="14089" width="17.28515625" style="2" customWidth="1"/>
    <col min="14090" max="14090" width="22.28515625" style="2" customWidth="1"/>
    <col min="14091" max="14091" width="13.85546875" style="2" customWidth="1"/>
    <col min="14092" max="14335" width="9.140625" style="2"/>
    <col min="14336" max="14337" width="4.5703125" style="2" customWidth="1"/>
    <col min="14338" max="14338" width="4.28515625" style="2" customWidth="1"/>
    <col min="14339" max="14339" width="23.5703125" style="2" customWidth="1"/>
    <col min="14340" max="14340" width="7.42578125" style="2" customWidth="1"/>
    <col min="14341" max="14341" width="5.5703125" style="2" customWidth="1"/>
    <col min="14342" max="14342" width="33.7109375" style="2" customWidth="1"/>
    <col min="14343" max="14343" width="8.42578125" style="2" customWidth="1"/>
    <col min="14344" max="14344" width="17" style="2" customWidth="1"/>
    <col min="14345" max="14345" width="17.28515625" style="2" customWidth="1"/>
    <col min="14346" max="14346" width="22.28515625" style="2" customWidth="1"/>
    <col min="14347" max="14347" width="13.85546875" style="2" customWidth="1"/>
    <col min="14348" max="14591" width="9.140625" style="2"/>
    <col min="14592" max="14593" width="4.5703125" style="2" customWidth="1"/>
    <col min="14594" max="14594" width="4.28515625" style="2" customWidth="1"/>
    <col min="14595" max="14595" width="23.5703125" style="2" customWidth="1"/>
    <col min="14596" max="14596" width="7.42578125" style="2" customWidth="1"/>
    <col min="14597" max="14597" width="5.5703125" style="2" customWidth="1"/>
    <col min="14598" max="14598" width="33.7109375" style="2" customWidth="1"/>
    <col min="14599" max="14599" width="8.42578125" style="2" customWidth="1"/>
    <col min="14600" max="14600" width="17" style="2" customWidth="1"/>
    <col min="14601" max="14601" width="17.28515625" style="2" customWidth="1"/>
    <col min="14602" max="14602" width="22.28515625" style="2" customWidth="1"/>
    <col min="14603" max="14603" width="13.85546875" style="2" customWidth="1"/>
    <col min="14604" max="14847" width="9.140625" style="2"/>
    <col min="14848" max="14849" width="4.5703125" style="2" customWidth="1"/>
    <col min="14850" max="14850" width="4.28515625" style="2" customWidth="1"/>
    <col min="14851" max="14851" width="23.5703125" style="2" customWidth="1"/>
    <col min="14852" max="14852" width="7.42578125" style="2" customWidth="1"/>
    <col min="14853" max="14853" width="5.5703125" style="2" customWidth="1"/>
    <col min="14854" max="14854" width="33.7109375" style="2" customWidth="1"/>
    <col min="14855" max="14855" width="8.42578125" style="2" customWidth="1"/>
    <col min="14856" max="14856" width="17" style="2" customWidth="1"/>
    <col min="14857" max="14857" width="17.28515625" style="2" customWidth="1"/>
    <col min="14858" max="14858" width="22.28515625" style="2" customWidth="1"/>
    <col min="14859" max="14859" width="13.85546875" style="2" customWidth="1"/>
    <col min="14860" max="15103" width="9.140625" style="2"/>
    <col min="15104" max="15105" width="4.5703125" style="2" customWidth="1"/>
    <col min="15106" max="15106" width="4.28515625" style="2" customWidth="1"/>
    <col min="15107" max="15107" width="23.5703125" style="2" customWidth="1"/>
    <col min="15108" max="15108" width="7.42578125" style="2" customWidth="1"/>
    <col min="15109" max="15109" width="5.5703125" style="2" customWidth="1"/>
    <col min="15110" max="15110" width="33.7109375" style="2" customWidth="1"/>
    <col min="15111" max="15111" width="8.42578125" style="2" customWidth="1"/>
    <col min="15112" max="15112" width="17" style="2" customWidth="1"/>
    <col min="15113" max="15113" width="17.28515625" style="2" customWidth="1"/>
    <col min="15114" max="15114" width="22.28515625" style="2" customWidth="1"/>
    <col min="15115" max="15115" width="13.85546875" style="2" customWidth="1"/>
    <col min="15116" max="15359" width="9.140625" style="2"/>
    <col min="15360" max="15361" width="4.5703125" style="2" customWidth="1"/>
    <col min="15362" max="15362" width="4.28515625" style="2" customWidth="1"/>
    <col min="15363" max="15363" width="23.5703125" style="2" customWidth="1"/>
    <col min="15364" max="15364" width="7.42578125" style="2" customWidth="1"/>
    <col min="15365" max="15365" width="5.5703125" style="2" customWidth="1"/>
    <col min="15366" max="15366" width="33.7109375" style="2" customWidth="1"/>
    <col min="15367" max="15367" width="8.42578125" style="2" customWidth="1"/>
    <col min="15368" max="15368" width="17" style="2" customWidth="1"/>
    <col min="15369" max="15369" width="17.28515625" style="2" customWidth="1"/>
    <col min="15370" max="15370" width="22.28515625" style="2" customWidth="1"/>
    <col min="15371" max="15371" width="13.85546875" style="2" customWidth="1"/>
    <col min="15372" max="15615" width="9.140625" style="2"/>
    <col min="15616" max="15617" width="4.5703125" style="2" customWidth="1"/>
    <col min="15618" max="15618" width="4.28515625" style="2" customWidth="1"/>
    <col min="15619" max="15619" width="23.5703125" style="2" customWidth="1"/>
    <col min="15620" max="15620" width="7.42578125" style="2" customWidth="1"/>
    <col min="15621" max="15621" width="5.5703125" style="2" customWidth="1"/>
    <col min="15622" max="15622" width="33.7109375" style="2" customWidth="1"/>
    <col min="15623" max="15623" width="8.42578125" style="2" customWidth="1"/>
    <col min="15624" max="15624" width="17" style="2" customWidth="1"/>
    <col min="15625" max="15625" width="17.28515625" style="2" customWidth="1"/>
    <col min="15626" max="15626" width="22.28515625" style="2" customWidth="1"/>
    <col min="15627" max="15627" width="13.85546875" style="2" customWidth="1"/>
    <col min="15628" max="15871" width="9.140625" style="2"/>
    <col min="15872" max="15873" width="4.5703125" style="2" customWidth="1"/>
    <col min="15874" max="15874" width="4.28515625" style="2" customWidth="1"/>
    <col min="15875" max="15875" width="23.5703125" style="2" customWidth="1"/>
    <col min="15876" max="15876" width="7.42578125" style="2" customWidth="1"/>
    <col min="15877" max="15877" width="5.5703125" style="2" customWidth="1"/>
    <col min="15878" max="15878" width="33.7109375" style="2" customWidth="1"/>
    <col min="15879" max="15879" width="8.42578125" style="2" customWidth="1"/>
    <col min="15880" max="15880" width="17" style="2" customWidth="1"/>
    <col min="15881" max="15881" width="17.28515625" style="2" customWidth="1"/>
    <col min="15882" max="15882" width="22.28515625" style="2" customWidth="1"/>
    <col min="15883" max="15883" width="13.85546875" style="2" customWidth="1"/>
    <col min="15884" max="16127" width="9.140625" style="2"/>
    <col min="16128" max="16129" width="4.5703125" style="2" customWidth="1"/>
    <col min="16130" max="16130" width="4.28515625" style="2" customWidth="1"/>
    <col min="16131" max="16131" width="23.5703125" style="2" customWidth="1"/>
    <col min="16132" max="16132" width="7.42578125" style="2" customWidth="1"/>
    <col min="16133" max="16133" width="5.5703125" style="2" customWidth="1"/>
    <col min="16134" max="16134" width="33.7109375" style="2" customWidth="1"/>
    <col min="16135" max="16135" width="8.42578125" style="2" customWidth="1"/>
    <col min="16136" max="16136" width="17" style="2" customWidth="1"/>
    <col min="16137" max="16137" width="17.28515625" style="2" customWidth="1"/>
    <col min="16138" max="16138" width="22.28515625" style="2" customWidth="1"/>
    <col min="16139" max="16139" width="13.85546875" style="2" customWidth="1"/>
    <col min="16140" max="16384" width="9.140625" style="2"/>
  </cols>
  <sheetData>
    <row r="1" spans="1:12" ht="102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ht="24.75" customHeight="1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 s="5" customFormat="1" ht="17.25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2" s="12" customFormat="1" ht="21" customHeight="1">
      <c r="A4" s="6" t="s">
        <v>3</v>
      </c>
      <c r="B4" s="7"/>
      <c r="C4" s="7"/>
      <c r="D4" s="8"/>
      <c r="E4" s="8"/>
      <c r="F4" s="8"/>
      <c r="G4" s="9"/>
      <c r="H4" s="9"/>
      <c r="I4" s="10"/>
      <c r="J4" s="10"/>
      <c r="K4" s="7"/>
      <c r="L4" s="11" t="s">
        <v>4</v>
      </c>
    </row>
    <row r="5" spans="1:12" s="15" customFormat="1" ht="66" customHeight="1">
      <c r="A5" s="13" t="s">
        <v>5</v>
      </c>
      <c r="B5" s="13" t="s">
        <v>6</v>
      </c>
      <c r="C5" s="13" t="s">
        <v>7</v>
      </c>
      <c r="D5" s="14" t="s">
        <v>8</v>
      </c>
      <c r="E5" s="14" t="s">
        <v>9</v>
      </c>
      <c r="F5" s="13" t="s">
        <v>10</v>
      </c>
      <c r="G5" s="14" t="s">
        <v>11</v>
      </c>
      <c r="H5" s="14" t="s">
        <v>9</v>
      </c>
      <c r="I5" s="14" t="s">
        <v>12</v>
      </c>
      <c r="J5" s="14" t="s">
        <v>13</v>
      </c>
      <c r="K5" s="14" t="s">
        <v>14</v>
      </c>
      <c r="L5" s="14" t="s">
        <v>15</v>
      </c>
    </row>
    <row r="6" spans="1:12" s="15" customFormat="1" ht="42" customHeight="1">
      <c r="A6" s="16">
        <v>1</v>
      </c>
      <c r="B6" s="16">
        <v>1</v>
      </c>
      <c r="C6" s="17" t="s">
        <v>16</v>
      </c>
      <c r="D6" s="18" t="s">
        <v>17</v>
      </c>
      <c r="E6" s="19" t="s">
        <v>18</v>
      </c>
      <c r="F6" s="20">
        <v>1</v>
      </c>
      <c r="G6" s="21" t="s">
        <v>19</v>
      </c>
      <c r="H6" s="19" t="s">
        <v>20</v>
      </c>
      <c r="I6" s="20" t="s">
        <v>21</v>
      </c>
      <c r="J6" s="20" t="s">
        <v>22</v>
      </c>
      <c r="K6" s="22" t="s">
        <v>23</v>
      </c>
      <c r="L6" s="23" t="s">
        <v>24</v>
      </c>
    </row>
    <row r="7" spans="1:12" s="15" customFormat="1" ht="42" customHeight="1">
      <c r="A7" s="16">
        <v>2</v>
      </c>
      <c r="B7" s="16">
        <v>2</v>
      </c>
      <c r="C7" s="17" t="s">
        <v>16</v>
      </c>
      <c r="D7" s="18" t="s">
        <v>17</v>
      </c>
      <c r="E7" s="19" t="s">
        <v>18</v>
      </c>
      <c r="F7" s="20">
        <v>1</v>
      </c>
      <c r="G7" s="24" t="s">
        <v>25</v>
      </c>
      <c r="H7" s="25" t="s">
        <v>26</v>
      </c>
      <c r="I7" s="20" t="s">
        <v>21</v>
      </c>
      <c r="J7" s="20" t="s">
        <v>22</v>
      </c>
      <c r="K7" s="22" t="s">
        <v>23</v>
      </c>
      <c r="L7" s="23" t="s">
        <v>24</v>
      </c>
    </row>
    <row r="8" spans="1:12" s="15" customFormat="1" ht="42" customHeight="1">
      <c r="A8" s="16">
        <v>3</v>
      </c>
      <c r="B8" s="16">
        <v>3</v>
      </c>
      <c r="C8" s="17" t="s">
        <v>16</v>
      </c>
      <c r="D8" s="18" t="s">
        <v>27</v>
      </c>
      <c r="E8" s="19" t="s">
        <v>28</v>
      </c>
      <c r="F8" s="20">
        <v>1</v>
      </c>
      <c r="G8" s="21" t="s">
        <v>29</v>
      </c>
      <c r="H8" s="19" t="s">
        <v>30</v>
      </c>
      <c r="I8" s="20" t="s">
        <v>21</v>
      </c>
      <c r="J8" s="20" t="s">
        <v>22</v>
      </c>
      <c r="K8" s="22" t="s">
        <v>23</v>
      </c>
      <c r="L8" s="23" t="s">
        <v>24</v>
      </c>
    </row>
    <row r="9" spans="1:12" s="15" customFormat="1" ht="42" customHeight="1">
      <c r="A9" s="16">
        <v>4</v>
      </c>
      <c r="B9" s="16">
        <v>4</v>
      </c>
      <c r="C9" s="17" t="s">
        <v>16</v>
      </c>
      <c r="D9" s="18" t="s">
        <v>27</v>
      </c>
      <c r="E9" s="19" t="s">
        <v>28</v>
      </c>
      <c r="F9" s="20">
        <v>1</v>
      </c>
      <c r="G9" s="21" t="s">
        <v>31</v>
      </c>
      <c r="H9" s="19" t="s">
        <v>32</v>
      </c>
      <c r="I9" s="20" t="s">
        <v>21</v>
      </c>
      <c r="J9" s="20" t="s">
        <v>22</v>
      </c>
      <c r="K9" s="22" t="s">
        <v>23</v>
      </c>
      <c r="L9" s="23" t="s">
        <v>24</v>
      </c>
    </row>
    <row r="10" spans="1:12" s="15" customFormat="1" ht="42" customHeight="1">
      <c r="A10" s="16">
        <v>5</v>
      </c>
      <c r="B10" s="16">
        <v>5</v>
      </c>
      <c r="C10" s="17" t="s">
        <v>16</v>
      </c>
      <c r="D10" s="18" t="s">
        <v>33</v>
      </c>
      <c r="E10" s="19" t="s">
        <v>34</v>
      </c>
      <c r="F10" s="26" t="s">
        <v>35</v>
      </c>
      <c r="G10" s="21" t="s">
        <v>36</v>
      </c>
      <c r="H10" s="19" t="s">
        <v>37</v>
      </c>
      <c r="I10" s="20" t="s">
        <v>38</v>
      </c>
      <c r="J10" s="20" t="s">
        <v>38</v>
      </c>
      <c r="K10" s="22" t="s">
        <v>39</v>
      </c>
      <c r="L10" s="23" t="s">
        <v>24</v>
      </c>
    </row>
    <row r="11" spans="1:12" s="15" customFormat="1" ht="42" customHeight="1">
      <c r="A11" s="16">
        <v>6</v>
      </c>
      <c r="B11" s="16">
        <v>6</v>
      </c>
      <c r="C11" s="17" t="s">
        <v>16</v>
      </c>
      <c r="D11" s="18" t="s">
        <v>40</v>
      </c>
      <c r="E11" s="19" t="s">
        <v>41</v>
      </c>
      <c r="F11" s="20" t="s">
        <v>35</v>
      </c>
      <c r="G11" s="21" t="s">
        <v>42</v>
      </c>
      <c r="H11" s="19" t="s">
        <v>43</v>
      </c>
      <c r="I11" s="20" t="s">
        <v>21</v>
      </c>
      <c r="J11" s="20" t="s">
        <v>22</v>
      </c>
      <c r="K11" s="22" t="s">
        <v>23</v>
      </c>
      <c r="L11" s="23" t="s">
        <v>24</v>
      </c>
    </row>
    <row r="12" spans="1:12" s="15" customFormat="1" ht="42" customHeight="1">
      <c r="A12" s="16">
        <v>7</v>
      </c>
      <c r="B12" s="16">
        <v>7</v>
      </c>
      <c r="C12" s="17" t="s">
        <v>16</v>
      </c>
      <c r="D12" s="18" t="s">
        <v>40</v>
      </c>
      <c r="E12" s="19" t="s">
        <v>41</v>
      </c>
      <c r="F12" s="20" t="s">
        <v>35</v>
      </c>
      <c r="G12" s="27" t="s">
        <v>44</v>
      </c>
      <c r="H12" s="28" t="s">
        <v>45</v>
      </c>
      <c r="I12" s="26" t="s">
        <v>21</v>
      </c>
      <c r="J12" s="20" t="s">
        <v>22</v>
      </c>
      <c r="K12" s="22" t="s">
        <v>23</v>
      </c>
      <c r="L12" s="23" t="s">
        <v>24</v>
      </c>
    </row>
    <row r="13" spans="1:12" s="15" customFormat="1" ht="42" customHeight="1">
      <c r="A13" s="16">
        <v>8</v>
      </c>
      <c r="B13" s="16">
        <v>8</v>
      </c>
      <c r="C13" s="17" t="s">
        <v>16</v>
      </c>
      <c r="D13" s="18" t="s">
        <v>46</v>
      </c>
      <c r="E13" s="19" t="s">
        <v>47</v>
      </c>
      <c r="F13" s="26">
        <v>1</v>
      </c>
      <c r="G13" s="21" t="s">
        <v>48</v>
      </c>
      <c r="H13" s="19" t="s">
        <v>49</v>
      </c>
      <c r="I13" s="20" t="s">
        <v>50</v>
      </c>
      <c r="J13" s="20" t="s">
        <v>51</v>
      </c>
      <c r="K13" s="22" t="s">
        <v>23</v>
      </c>
      <c r="L13" s="23" t="s">
        <v>24</v>
      </c>
    </row>
    <row r="14" spans="1:12" s="15" customFormat="1" ht="42" customHeight="1">
      <c r="A14" s="16">
        <v>9</v>
      </c>
      <c r="B14" s="16">
        <v>9</v>
      </c>
      <c r="C14" s="17" t="s">
        <v>16</v>
      </c>
      <c r="D14" s="18" t="s">
        <v>52</v>
      </c>
      <c r="E14" s="19" t="s">
        <v>53</v>
      </c>
      <c r="F14" s="20">
        <v>2</v>
      </c>
      <c r="G14" s="21" t="s">
        <v>54</v>
      </c>
      <c r="H14" s="19" t="s">
        <v>55</v>
      </c>
      <c r="I14" s="20" t="s">
        <v>21</v>
      </c>
      <c r="J14" s="20" t="s">
        <v>22</v>
      </c>
      <c r="K14" s="22" t="s">
        <v>23</v>
      </c>
      <c r="L14" s="23" t="s">
        <v>24</v>
      </c>
    </row>
    <row r="15" spans="1:12" s="15" customFormat="1" ht="42" customHeight="1">
      <c r="A15" s="16">
        <v>10</v>
      </c>
      <c r="B15" s="16">
        <v>10</v>
      </c>
      <c r="C15" s="17" t="s">
        <v>16</v>
      </c>
      <c r="D15" s="18" t="s">
        <v>52</v>
      </c>
      <c r="E15" s="19" t="s">
        <v>53</v>
      </c>
      <c r="F15" s="20">
        <v>2</v>
      </c>
      <c r="G15" s="27" t="s">
        <v>56</v>
      </c>
      <c r="H15" s="28" t="s">
        <v>57</v>
      </c>
      <c r="I15" s="26" t="s">
        <v>21</v>
      </c>
      <c r="J15" s="26" t="s">
        <v>22</v>
      </c>
      <c r="K15" s="22" t="s">
        <v>23</v>
      </c>
      <c r="L15" s="23" t="s">
        <v>24</v>
      </c>
    </row>
    <row r="16" spans="1:12" s="15" customFormat="1" ht="42" customHeight="1">
      <c r="A16" s="16">
        <v>11</v>
      </c>
      <c r="B16" s="16">
        <v>11</v>
      </c>
      <c r="C16" s="17" t="s">
        <v>16</v>
      </c>
      <c r="D16" s="18" t="s">
        <v>58</v>
      </c>
      <c r="E16" s="19" t="s">
        <v>59</v>
      </c>
      <c r="F16" s="20">
        <v>1</v>
      </c>
      <c r="G16" s="21" t="s">
        <v>60</v>
      </c>
      <c r="H16" s="19" t="s">
        <v>61</v>
      </c>
      <c r="I16" s="20" t="s">
        <v>21</v>
      </c>
      <c r="J16" s="20" t="s">
        <v>22</v>
      </c>
      <c r="K16" s="22" t="s">
        <v>23</v>
      </c>
      <c r="L16" s="23" t="s">
        <v>24</v>
      </c>
    </row>
    <row r="17" spans="1:12" s="15" customFormat="1" ht="42" customHeight="1">
      <c r="A17" s="16">
        <v>12</v>
      </c>
      <c r="B17" s="16">
        <v>12</v>
      </c>
      <c r="C17" s="17" t="s">
        <v>16</v>
      </c>
      <c r="D17" s="18" t="s">
        <v>58</v>
      </c>
      <c r="E17" s="19" t="s">
        <v>59</v>
      </c>
      <c r="F17" s="20">
        <v>1</v>
      </c>
      <c r="G17" s="21" t="s">
        <v>62</v>
      </c>
      <c r="H17" s="19" t="s">
        <v>63</v>
      </c>
      <c r="I17" s="20" t="s">
        <v>21</v>
      </c>
      <c r="J17" s="20" t="s">
        <v>22</v>
      </c>
      <c r="K17" s="22" t="s">
        <v>23</v>
      </c>
      <c r="L17" s="23" t="s">
        <v>24</v>
      </c>
    </row>
    <row r="18" spans="1:12" s="15" customFormat="1" ht="42" customHeight="1">
      <c r="A18" s="16">
        <v>13</v>
      </c>
      <c r="B18" s="16">
        <v>13</v>
      </c>
      <c r="C18" s="17" t="s">
        <v>64</v>
      </c>
      <c r="D18" s="18" t="s">
        <v>65</v>
      </c>
      <c r="E18" s="19" t="s">
        <v>66</v>
      </c>
      <c r="F18" s="20" t="s">
        <v>67</v>
      </c>
      <c r="G18" s="21" t="s">
        <v>68</v>
      </c>
      <c r="H18" s="19" t="s">
        <v>69</v>
      </c>
      <c r="I18" s="20" t="s">
        <v>70</v>
      </c>
      <c r="J18" s="20" t="s">
        <v>71</v>
      </c>
      <c r="K18" s="22" t="s">
        <v>23</v>
      </c>
      <c r="L18" s="23" t="s">
        <v>24</v>
      </c>
    </row>
    <row r="19" spans="1:12" s="15" customFormat="1" ht="42" customHeight="1">
      <c r="A19" s="16">
        <v>14</v>
      </c>
      <c r="B19" s="16">
        <v>14</v>
      </c>
      <c r="C19" s="17" t="s">
        <v>64</v>
      </c>
      <c r="D19" s="29" t="s">
        <v>72</v>
      </c>
      <c r="E19" s="28" t="s">
        <v>73</v>
      </c>
      <c r="F19" s="28" t="s">
        <v>67</v>
      </c>
      <c r="G19" s="27" t="s">
        <v>74</v>
      </c>
      <c r="H19" s="28" t="s">
        <v>75</v>
      </c>
      <c r="I19" s="26" t="s">
        <v>21</v>
      </c>
      <c r="J19" s="26" t="s">
        <v>22</v>
      </c>
      <c r="K19" s="22" t="s">
        <v>23</v>
      </c>
      <c r="L19" s="23" t="s">
        <v>24</v>
      </c>
    </row>
    <row r="20" spans="1:12" s="15" customFormat="1" ht="42" customHeight="1">
      <c r="A20" s="16">
        <v>15</v>
      </c>
      <c r="B20" s="16">
        <v>15</v>
      </c>
      <c r="C20" s="17" t="s">
        <v>64</v>
      </c>
      <c r="D20" s="18" t="s">
        <v>76</v>
      </c>
      <c r="E20" s="19" t="s">
        <v>77</v>
      </c>
      <c r="F20" s="20" t="s">
        <v>67</v>
      </c>
      <c r="G20" s="21" t="s">
        <v>78</v>
      </c>
      <c r="H20" s="19" t="s">
        <v>79</v>
      </c>
      <c r="I20" s="20" t="s">
        <v>80</v>
      </c>
      <c r="J20" s="20" t="s">
        <v>81</v>
      </c>
      <c r="K20" s="22" t="s">
        <v>39</v>
      </c>
      <c r="L20" s="23" t="s">
        <v>24</v>
      </c>
    </row>
    <row r="21" spans="1:12" s="15" customFormat="1" ht="42" customHeight="1">
      <c r="A21" s="16">
        <v>16</v>
      </c>
      <c r="B21" s="16">
        <v>16</v>
      </c>
      <c r="C21" s="17" t="s">
        <v>64</v>
      </c>
      <c r="D21" s="18" t="s">
        <v>82</v>
      </c>
      <c r="E21" s="19" t="s">
        <v>83</v>
      </c>
      <c r="F21" s="26">
        <v>1</v>
      </c>
      <c r="G21" s="21" t="s">
        <v>84</v>
      </c>
      <c r="H21" s="19" t="s">
        <v>85</v>
      </c>
      <c r="I21" s="20" t="s">
        <v>86</v>
      </c>
      <c r="J21" s="20" t="s">
        <v>87</v>
      </c>
      <c r="K21" s="22" t="s">
        <v>88</v>
      </c>
      <c r="L21" s="23" t="s">
        <v>24</v>
      </c>
    </row>
    <row r="22" spans="1:12" s="15" customFormat="1" ht="42" customHeight="1">
      <c r="A22" s="16">
        <v>17</v>
      </c>
      <c r="B22" s="16">
        <v>17</v>
      </c>
      <c r="C22" s="17" t="s">
        <v>64</v>
      </c>
      <c r="D22" s="18" t="s">
        <v>89</v>
      </c>
      <c r="E22" s="19" t="s">
        <v>90</v>
      </c>
      <c r="F22" s="20" t="s">
        <v>67</v>
      </c>
      <c r="G22" s="21" t="s">
        <v>91</v>
      </c>
      <c r="H22" s="19" t="s">
        <v>92</v>
      </c>
      <c r="I22" s="20" t="s">
        <v>93</v>
      </c>
      <c r="J22" s="20" t="s">
        <v>94</v>
      </c>
      <c r="K22" s="22" t="s">
        <v>39</v>
      </c>
      <c r="L22" s="23" t="s">
        <v>24</v>
      </c>
    </row>
    <row r="23" spans="1:12" s="15" customFormat="1" ht="42" customHeight="1">
      <c r="A23" s="16">
        <v>18</v>
      </c>
      <c r="B23" s="16">
        <v>19</v>
      </c>
      <c r="C23" s="17" t="s">
        <v>64</v>
      </c>
      <c r="D23" s="18" t="s">
        <v>95</v>
      </c>
      <c r="E23" s="19" t="s">
        <v>96</v>
      </c>
      <c r="F23" s="20" t="s">
        <v>67</v>
      </c>
      <c r="G23" s="21" t="s">
        <v>97</v>
      </c>
      <c r="H23" s="19" t="s">
        <v>98</v>
      </c>
      <c r="I23" s="20" t="s">
        <v>99</v>
      </c>
      <c r="J23" s="20" t="s">
        <v>100</v>
      </c>
      <c r="K23" s="22" t="s">
        <v>39</v>
      </c>
      <c r="L23" s="23" t="s">
        <v>24</v>
      </c>
    </row>
    <row r="24" spans="1:12" s="15" customFormat="1" ht="42" customHeight="1">
      <c r="A24" s="16">
        <v>19</v>
      </c>
      <c r="B24" s="16">
        <v>21</v>
      </c>
      <c r="C24" s="17" t="s">
        <v>64</v>
      </c>
      <c r="D24" s="18" t="s">
        <v>101</v>
      </c>
      <c r="E24" s="19" t="s">
        <v>102</v>
      </c>
      <c r="F24" s="20">
        <v>1</v>
      </c>
      <c r="G24" s="21" t="s">
        <v>103</v>
      </c>
      <c r="H24" s="19" t="s">
        <v>104</v>
      </c>
      <c r="I24" s="20" t="s">
        <v>105</v>
      </c>
      <c r="J24" s="20" t="s">
        <v>100</v>
      </c>
      <c r="K24" s="22" t="s">
        <v>23</v>
      </c>
      <c r="L24" s="23" t="s">
        <v>24</v>
      </c>
    </row>
    <row r="25" spans="1:12" s="15" customFormat="1" ht="42" customHeight="1">
      <c r="A25" s="16">
        <v>20</v>
      </c>
      <c r="B25" s="16">
        <v>22</v>
      </c>
      <c r="C25" s="17" t="s">
        <v>64</v>
      </c>
      <c r="D25" s="18" t="s">
        <v>106</v>
      </c>
      <c r="E25" s="19" t="s">
        <v>107</v>
      </c>
      <c r="F25" s="26">
        <v>2</v>
      </c>
      <c r="G25" s="21" t="s">
        <v>108</v>
      </c>
      <c r="H25" s="19" t="s">
        <v>109</v>
      </c>
      <c r="I25" s="20" t="s">
        <v>110</v>
      </c>
      <c r="J25" s="20" t="s">
        <v>51</v>
      </c>
      <c r="K25" s="22" t="s">
        <v>23</v>
      </c>
      <c r="L25" s="23" t="s">
        <v>24</v>
      </c>
    </row>
    <row r="26" spans="1:12" s="15" customFormat="1" ht="42" customHeight="1">
      <c r="A26" s="16">
        <v>21</v>
      </c>
      <c r="B26" s="16">
        <v>23</v>
      </c>
      <c r="C26" s="17" t="s">
        <v>64</v>
      </c>
      <c r="D26" s="18" t="s">
        <v>111</v>
      </c>
      <c r="E26" s="19" t="s">
        <v>112</v>
      </c>
      <c r="F26" s="20" t="s">
        <v>67</v>
      </c>
      <c r="G26" s="21" t="s">
        <v>113</v>
      </c>
      <c r="H26" s="19" t="s">
        <v>114</v>
      </c>
      <c r="I26" s="20" t="s">
        <v>115</v>
      </c>
      <c r="J26" s="20" t="s">
        <v>116</v>
      </c>
      <c r="K26" s="22" t="s">
        <v>23</v>
      </c>
      <c r="L26" s="23" t="s">
        <v>24</v>
      </c>
    </row>
    <row r="27" spans="1:12" s="15" customFormat="1" ht="42" customHeight="1">
      <c r="A27" s="16">
        <v>22</v>
      </c>
      <c r="B27" s="16">
        <v>24</v>
      </c>
      <c r="C27" s="17" t="s">
        <v>64</v>
      </c>
      <c r="D27" s="18" t="s">
        <v>117</v>
      </c>
      <c r="E27" s="19" t="s">
        <v>118</v>
      </c>
      <c r="F27" s="20" t="s">
        <v>67</v>
      </c>
      <c r="G27" s="21" t="s">
        <v>119</v>
      </c>
      <c r="H27" s="19" t="s">
        <v>120</v>
      </c>
      <c r="I27" s="20" t="s">
        <v>121</v>
      </c>
      <c r="J27" s="20" t="s">
        <v>81</v>
      </c>
      <c r="K27" s="22" t="s">
        <v>39</v>
      </c>
      <c r="L27" s="23" t="s">
        <v>24</v>
      </c>
    </row>
    <row r="28" spans="1:12" s="15" customFormat="1" ht="42" customHeight="1">
      <c r="A28" s="16">
        <v>23</v>
      </c>
      <c r="B28" s="16">
        <v>25</v>
      </c>
      <c r="C28" s="17" t="s">
        <v>64</v>
      </c>
      <c r="D28" s="18" t="s">
        <v>122</v>
      </c>
      <c r="E28" s="19" t="s">
        <v>123</v>
      </c>
      <c r="F28" s="20">
        <v>1</v>
      </c>
      <c r="G28" s="21" t="s">
        <v>124</v>
      </c>
      <c r="H28" s="19" t="s">
        <v>125</v>
      </c>
      <c r="I28" s="20" t="s">
        <v>126</v>
      </c>
      <c r="J28" s="20" t="s">
        <v>127</v>
      </c>
      <c r="K28" s="22" t="s">
        <v>23</v>
      </c>
      <c r="L28" s="23" t="s">
        <v>24</v>
      </c>
    </row>
    <row r="29" spans="1:12" s="15" customFormat="1" ht="42" customHeight="1">
      <c r="A29" s="16">
        <v>24</v>
      </c>
      <c r="B29" s="16">
        <v>26</v>
      </c>
      <c r="C29" s="17" t="s">
        <v>64</v>
      </c>
      <c r="D29" s="18" t="s">
        <v>128</v>
      </c>
      <c r="E29" s="19" t="s">
        <v>129</v>
      </c>
      <c r="F29" s="20" t="s">
        <v>67</v>
      </c>
      <c r="G29" s="21" t="s">
        <v>130</v>
      </c>
      <c r="H29" s="19" t="s">
        <v>131</v>
      </c>
      <c r="I29" s="20" t="s">
        <v>132</v>
      </c>
      <c r="J29" s="20" t="s">
        <v>133</v>
      </c>
      <c r="K29" s="22" t="s">
        <v>23</v>
      </c>
      <c r="L29" s="23" t="s">
        <v>24</v>
      </c>
    </row>
    <row r="30" spans="1:12" s="15" customFormat="1" ht="42" customHeight="1">
      <c r="A30" s="16">
        <v>25</v>
      </c>
      <c r="B30" s="16">
        <v>28</v>
      </c>
      <c r="C30" s="17" t="s">
        <v>134</v>
      </c>
      <c r="D30" s="18" t="s">
        <v>135</v>
      </c>
      <c r="E30" s="19" t="s">
        <v>136</v>
      </c>
      <c r="F30" s="20" t="s">
        <v>67</v>
      </c>
      <c r="G30" s="21" t="s">
        <v>137</v>
      </c>
      <c r="H30" s="19" t="s">
        <v>138</v>
      </c>
      <c r="I30" s="20" t="s">
        <v>21</v>
      </c>
      <c r="J30" s="20" t="s">
        <v>116</v>
      </c>
      <c r="K30" s="22" t="s">
        <v>23</v>
      </c>
      <c r="L30" s="23" t="s">
        <v>24</v>
      </c>
    </row>
    <row r="31" spans="1:12" s="15" customFormat="1" ht="42" customHeight="1">
      <c r="A31" s="16">
        <v>26</v>
      </c>
      <c r="B31" s="16">
        <v>29</v>
      </c>
      <c r="C31" s="17" t="s">
        <v>134</v>
      </c>
      <c r="D31" s="18" t="s">
        <v>135</v>
      </c>
      <c r="E31" s="19" t="s">
        <v>136</v>
      </c>
      <c r="F31" s="20" t="s">
        <v>67</v>
      </c>
      <c r="G31" s="21" t="s">
        <v>139</v>
      </c>
      <c r="H31" s="19" t="s">
        <v>140</v>
      </c>
      <c r="I31" s="20" t="s">
        <v>21</v>
      </c>
      <c r="J31" s="20" t="s">
        <v>116</v>
      </c>
      <c r="K31" s="22" t="s">
        <v>23</v>
      </c>
      <c r="L31" s="23" t="s">
        <v>24</v>
      </c>
    </row>
    <row r="32" spans="1:12" s="15" customFormat="1" ht="42" customHeight="1">
      <c r="A32" s="16">
        <v>27</v>
      </c>
      <c r="B32" s="16">
        <v>30</v>
      </c>
      <c r="C32" s="17" t="s">
        <v>134</v>
      </c>
      <c r="D32" s="18" t="s">
        <v>141</v>
      </c>
      <c r="E32" s="19" t="s">
        <v>142</v>
      </c>
      <c r="F32" s="20" t="s">
        <v>67</v>
      </c>
      <c r="G32" s="21" t="s">
        <v>143</v>
      </c>
      <c r="H32" s="19" t="s">
        <v>144</v>
      </c>
      <c r="I32" s="20" t="s">
        <v>145</v>
      </c>
      <c r="J32" s="20" t="s">
        <v>100</v>
      </c>
      <c r="K32" s="22" t="s">
        <v>39</v>
      </c>
      <c r="L32" s="23" t="s">
        <v>24</v>
      </c>
    </row>
    <row r="33" spans="1:12" s="15" customFormat="1" ht="42" customHeight="1">
      <c r="A33" s="16">
        <v>28</v>
      </c>
      <c r="B33" s="16">
        <v>31</v>
      </c>
      <c r="C33" s="17" t="s">
        <v>134</v>
      </c>
      <c r="D33" s="18" t="s">
        <v>141</v>
      </c>
      <c r="E33" s="19" t="s">
        <v>142</v>
      </c>
      <c r="F33" s="20" t="s">
        <v>67</v>
      </c>
      <c r="G33" s="21" t="s">
        <v>146</v>
      </c>
      <c r="H33" s="19" t="s">
        <v>147</v>
      </c>
      <c r="I33" s="20" t="s">
        <v>145</v>
      </c>
      <c r="J33" s="20" t="s">
        <v>100</v>
      </c>
      <c r="K33" s="22" t="s">
        <v>39</v>
      </c>
      <c r="L33" s="23" t="s">
        <v>24</v>
      </c>
    </row>
    <row r="34" spans="1:12" s="15" customFormat="1" ht="42" customHeight="1">
      <c r="A34" s="16">
        <v>29</v>
      </c>
      <c r="B34" s="16">
        <v>32</v>
      </c>
      <c r="C34" s="17" t="s">
        <v>134</v>
      </c>
      <c r="D34" s="18" t="s">
        <v>148</v>
      </c>
      <c r="E34" s="19" t="s">
        <v>149</v>
      </c>
      <c r="F34" s="20" t="s">
        <v>67</v>
      </c>
      <c r="G34" s="21" t="s">
        <v>150</v>
      </c>
      <c r="H34" s="19" t="s">
        <v>151</v>
      </c>
      <c r="I34" s="20" t="s">
        <v>152</v>
      </c>
      <c r="J34" s="20" t="s">
        <v>153</v>
      </c>
      <c r="K34" s="22" t="s">
        <v>23</v>
      </c>
      <c r="L34" s="23" t="s">
        <v>24</v>
      </c>
    </row>
    <row r="35" spans="1:12" s="15" customFormat="1" ht="42" customHeight="1">
      <c r="A35" s="16">
        <v>30</v>
      </c>
      <c r="B35" s="16">
        <v>33</v>
      </c>
      <c r="C35" s="17" t="s">
        <v>134</v>
      </c>
      <c r="D35" s="18" t="s">
        <v>154</v>
      </c>
      <c r="E35" s="19" t="s">
        <v>155</v>
      </c>
      <c r="F35" s="20" t="s">
        <v>67</v>
      </c>
      <c r="G35" s="21" t="s">
        <v>156</v>
      </c>
      <c r="H35" s="19" t="s">
        <v>157</v>
      </c>
      <c r="I35" s="20" t="s">
        <v>158</v>
      </c>
      <c r="J35" s="20" t="s">
        <v>71</v>
      </c>
      <c r="K35" s="22" t="s">
        <v>23</v>
      </c>
      <c r="L35" s="23" t="s">
        <v>24</v>
      </c>
    </row>
    <row r="36" spans="1:12" s="15" customFormat="1" ht="42" customHeight="1">
      <c r="A36" s="16">
        <v>31</v>
      </c>
      <c r="B36" s="16">
        <v>36</v>
      </c>
      <c r="C36" s="17" t="s">
        <v>159</v>
      </c>
      <c r="D36" s="18" t="s">
        <v>160</v>
      </c>
      <c r="E36" s="19" t="s">
        <v>161</v>
      </c>
      <c r="F36" s="20" t="s">
        <v>67</v>
      </c>
      <c r="G36" s="21" t="s">
        <v>162</v>
      </c>
      <c r="H36" s="19" t="s">
        <v>163</v>
      </c>
      <c r="I36" s="20" t="s">
        <v>164</v>
      </c>
      <c r="J36" s="20" t="s">
        <v>133</v>
      </c>
      <c r="K36" s="22" t="s">
        <v>23</v>
      </c>
      <c r="L36" s="23" t="s">
        <v>24</v>
      </c>
    </row>
    <row r="37" spans="1:12" s="15" customFormat="1" ht="42" customHeight="1">
      <c r="A37" s="16">
        <v>32</v>
      </c>
      <c r="B37" s="16">
        <v>37</v>
      </c>
      <c r="C37" s="17" t="s">
        <v>165</v>
      </c>
      <c r="D37" s="18" t="s">
        <v>166</v>
      </c>
      <c r="E37" s="19" t="s">
        <v>167</v>
      </c>
      <c r="F37" s="20" t="s">
        <v>67</v>
      </c>
      <c r="G37" s="21" t="s">
        <v>168</v>
      </c>
      <c r="H37" s="19" t="s">
        <v>169</v>
      </c>
      <c r="I37" s="20" t="s">
        <v>170</v>
      </c>
      <c r="J37" s="20" t="s">
        <v>171</v>
      </c>
      <c r="K37" s="22" t="s">
        <v>172</v>
      </c>
      <c r="L37" s="23" t="s">
        <v>24</v>
      </c>
    </row>
    <row r="38" spans="1:12" s="15" customFormat="1" ht="42" customHeight="1">
      <c r="A38" s="16">
        <v>33</v>
      </c>
      <c r="B38" s="16">
        <v>38</v>
      </c>
      <c r="C38" s="17" t="s">
        <v>165</v>
      </c>
      <c r="D38" s="18" t="s">
        <v>173</v>
      </c>
      <c r="E38" s="19" t="s">
        <v>174</v>
      </c>
      <c r="F38" s="20" t="s">
        <v>67</v>
      </c>
      <c r="G38" s="21" t="s">
        <v>175</v>
      </c>
      <c r="H38" s="19" t="s">
        <v>176</v>
      </c>
      <c r="I38" s="20" t="s">
        <v>177</v>
      </c>
      <c r="J38" s="20" t="s">
        <v>178</v>
      </c>
      <c r="K38" s="22" t="s">
        <v>23</v>
      </c>
      <c r="L38" s="23" t="s">
        <v>24</v>
      </c>
    </row>
    <row r="39" spans="1:12" s="15" customFormat="1" ht="42" customHeight="1">
      <c r="A39" s="16">
        <v>34</v>
      </c>
      <c r="B39" s="16">
        <v>39</v>
      </c>
      <c r="C39" s="17" t="s">
        <v>165</v>
      </c>
      <c r="D39" s="18" t="s">
        <v>179</v>
      </c>
      <c r="E39" s="19" t="s">
        <v>180</v>
      </c>
      <c r="F39" s="20" t="s">
        <v>67</v>
      </c>
      <c r="G39" s="21" t="s">
        <v>181</v>
      </c>
      <c r="H39" s="19" t="s">
        <v>182</v>
      </c>
      <c r="I39" s="20" t="s">
        <v>183</v>
      </c>
      <c r="J39" s="20" t="s">
        <v>184</v>
      </c>
      <c r="K39" s="22" t="s">
        <v>172</v>
      </c>
      <c r="L39" s="23" t="s">
        <v>24</v>
      </c>
    </row>
    <row r="40" spans="1:12" s="15" customFormat="1" ht="42" customHeight="1">
      <c r="A40" s="16">
        <v>35</v>
      </c>
      <c r="B40" s="16">
        <v>40</v>
      </c>
      <c r="C40" s="17" t="s">
        <v>159</v>
      </c>
      <c r="D40" s="18" t="s">
        <v>185</v>
      </c>
      <c r="E40" s="19" t="s">
        <v>186</v>
      </c>
      <c r="F40" s="20" t="s">
        <v>67</v>
      </c>
      <c r="G40" s="21" t="s">
        <v>187</v>
      </c>
      <c r="H40" s="19" t="s">
        <v>188</v>
      </c>
      <c r="I40" s="20" t="s">
        <v>21</v>
      </c>
      <c r="J40" s="20" t="s">
        <v>116</v>
      </c>
      <c r="K40" s="22" t="s">
        <v>23</v>
      </c>
      <c r="L40" s="23" t="s">
        <v>24</v>
      </c>
    </row>
    <row r="41" spans="1:12" s="15" customFormat="1" ht="42" customHeight="1">
      <c r="A41" s="16">
        <v>36</v>
      </c>
      <c r="B41" s="16">
        <v>41</v>
      </c>
      <c r="C41" s="17" t="s">
        <v>165</v>
      </c>
      <c r="D41" s="18" t="s">
        <v>189</v>
      </c>
      <c r="E41" s="19" t="s">
        <v>190</v>
      </c>
      <c r="F41" s="20" t="s">
        <v>67</v>
      </c>
      <c r="G41" s="21" t="s">
        <v>191</v>
      </c>
      <c r="H41" s="19" t="s">
        <v>192</v>
      </c>
      <c r="I41" s="20" t="s">
        <v>193</v>
      </c>
      <c r="J41" s="20" t="s">
        <v>100</v>
      </c>
      <c r="K41" s="22" t="s">
        <v>39</v>
      </c>
      <c r="L41" s="23" t="s">
        <v>24</v>
      </c>
    </row>
    <row r="42" spans="1:12" s="15" customFormat="1" ht="42" customHeight="1">
      <c r="A42" s="16">
        <v>37</v>
      </c>
      <c r="B42" s="16">
        <v>42</v>
      </c>
      <c r="C42" s="17" t="s">
        <v>165</v>
      </c>
      <c r="D42" s="18" t="s">
        <v>194</v>
      </c>
      <c r="E42" s="19" t="s">
        <v>195</v>
      </c>
      <c r="F42" s="20" t="s">
        <v>196</v>
      </c>
      <c r="G42" s="21" t="s">
        <v>197</v>
      </c>
      <c r="H42" s="19" t="s">
        <v>198</v>
      </c>
      <c r="I42" s="20" t="s">
        <v>199</v>
      </c>
      <c r="J42" s="20" t="s">
        <v>100</v>
      </c>
      <c r="K42" s="22" t="s">
        <v>23</v>
      </c>
      <c r="L42" s="23" t="s">
        <v>24</v>
      </c>
    </row>
    <row r="43" spans="1:12" s="15" customFormat="1" ht="42" customHeight="1">
      <c r="A43" s="16">
        <v>38</v>
      </c>
      <c r="B43" s="16">
        <v>43</v>
      </c>
      <c r="C43" s="17" t="s">
        <v>165</v>
      </c>
      <c r="D43" s="18" t="s">
        <v>200</v>
      </c>
      <c r="E43" s="19" t="s">
        <v>201</v>
      </c>
      <c r="F43" s="20" t="s">
        <v>67</v>
      </c>
      <c r="G43" s="21" t="s">
        <v>202</v>
      </c>
      <c r="H43" s="19" t="s">
        <v>203</v>
      </c>
      <c r="I43" s="20" t="s">
        <v>204</v>
      </c>
      <c r="J43" s="20" t="s">
        <v>205</v>
      </c>
      <c r="K43" s="22" t="s">
        <v>206</v>
      </c>
      <c r="L43" s="23" t="s">
        <v>24</v>
      </c>
    </row>
    <row r="44" spans="1:12" s="15" customFormat="1" ht="42" customHeight="1">
      <c r="A44" s="16">
        <v>39</v>
      </c>
      <c r="B44" s="16">
        <v>45</v>
      </c>
      <c r="C44" s="17" t="s">
        <v>165</v>
      </c>
      <c r="D44" s="18" t="s">
        <v>207</v>
      </c>
      <c r="E44" s="19" t="s">
        <v>208</v>
      </c>
      <c r="F44" s="20">
        <v>1</v>
      </c>
      <c r="G44" s="21" t="s">
        <v>209</v>
      </c>
      <c r="H44" s="19" t="s">
        <v>210</v>
      </c>
      <c r="I44" s="20" t="s">
        <v>211</v>
      </c>
      <c r="J44" s="20" t="s">
        <v>205</v>
      </c>
      <c r="K44" s="22" t="s">
        <v>206</v>
      </c>
      <c r="L44" s="23" t="s">
        <v>24</v>
      </c>
    </row>
    <row r="45" spans="1:12" s="15" customFormat="1" ht="42" customHeight="1">
      <c r="A45" s="16">
        <v>40</v>
      </c>
      <c r="B45" s="16">
        <v>46</v>
      </c>
      <c r="C45" s="17" t="s">
        <v>212</v>
      </c>
      <c r="D45" s="18" t="s">
        <v>213</v>
      </c>
      <c r="E45" s="19" t="s">
        <v>214</v>
      </c>
      <c r="F45" s="20" t="s">
        <v>196</v>
      </c>
      <c r="G45" s="21" t="s">
        <v>215</v>
      </c>
      <c r="H45" s="19" t="s">
        <v>216</v>
      </c>
      <c r="I45" s="20" t="s">
        <v>21</v>
      </c>
      <c r="J45" s="20" t="s">
        <v>116</v>
      </c>
      <c r="K45" s="22" t="s">
        <v>23</v>
      </c>
      <c r="L45" s="23" t="s">
        <v>24</v>
      </c>
    </row>
    <row r="46" spans="1:12" s="15" customFormat="1" ht="42" customHeight="1">
      <c r="A46" s="16">
        <v>41</v>
      </c>
      <c r="B46" s="16">
        <v>47</v>
      </c>
      <c r="C46" s="17" t="s">
        <v>212</v>
      </c>
      <c r="D46" s="18" t="s">
        <v>217</v>
      </c>
      <c r="E46" s="19" t="s">
        <v>218</v>
      </c>
      <c r="F46" s="20" t="s">
        <v>67</v>
      </c>
      <c r="G46" s="21" t="s">
        <v>219</v>
      </c>
      <c r="H46" s="19" t="s">
        <v>220</v>
      </c>
      <c r="I46" s="20" t="s">
        <v>221</v>
      </c>
      <c r="J46" s="20" t="s">
        <v>205</v>
      </c>
      <c r="K46" s="22" t="s">
        <v>206</v>
      </c>
      <c r="L46" s="23" t="s">
        <v>24</v>
      </c>
    </row>
    <row r="47" spans="1:12" s="15" customFormat="1" ht="42" customHeight="1">
      <c r="A47" s="16">
        <v>42</v>
      </c>
      <c r="B47" s="16">
        <v>48</v>
      </c>
      <c r="C47" s="17" t="s">
        <v>212</v>
      </c>
      <c r="D47" s="18" t="s">
        <v>222</v>
      </c>
      <c r="E47" s="19" t="s">
        <v>223</v>
      </c>
      <c r="F47" s="20" t="s">
        <v>196</v>
      </c>
      <c r="G47" s="21" t="s">
        <v>224</v>
      </c>
      <c r="H47" s="19" t="s">
        <v>225</v>
      </c>
      <c r="I47" s="20" t="s">
        <v>21</v>
      </c>
      <c r="J47" s="20" t="s">
        <v>116</v>
      </c>
      <c r="K47" s="22" t="s">
        <v>23</v>
      </c>
      <c r="L47" s="23" t="s">
        <v>24</v>
      </c>
    </row>
    <row r="48" spans="1:12" s="15" customFormat="1" ht="42" customHeight="1">
      <c r="A48" s="16">
        <v>43</v>
      </c>
      <c r="B48" s="16">
        <v>49</v>
      </c>
      <c r="C48" s="17" t="s">
        <v>212</v>
      </c>
      <c r="D48" s="18" t="s">
        <v>194</v>
      </c>
      <c r="E48" s="19" t="s">
        <v>195</v>
      </c>
      <c r="F48" s="20" t="s">
        <v>196</v>
      </c>
      <c r="G48" s="21" t="s">
        <v>226</v>
      </c>
      <c r="H48" s="19" t="s">
        <v>227</v>
      </c>
      <c r="I48" s="20" t="s">
        <v>199</v>
      </c>
      <c r="J48" s="20" t="s">
        <v>100</v>
      </c>
      <c r="K48" s="22" t="s">
        <v>23</v>
      </c>
      <c r="L48" s="23" t="s">
        <v>24</v>
      </c>
    </row>
    <row r="49" spans="1:12" s="15" customFormat="1" ht="42" customHeight="1">
      <c r="A49" s="16">
        <v>44</v>
      </c>
      <c r="B49" s="16">
        <v>71</v>
      </c>
      <c r="C49" s="17" t="s">
        <v>165</v>
      </c>
      <c r="D49" s="18" t="s">
        <v>228</v>
      </c>
      <c r="E49" s="19" t="s">
        <v>229</v>
      </c>
      <c r="F49" s="26">
        <v>1</v>
      </c>
      <c r="G49" s="21" t="s">
        <v>230</v>
      </c>
      <c r="H49" s="19" t="s">
        <v>231</v>
      </c>
      <c r="I49" s="20" t="s">
        <v>232</v>
      </c>
      <c r="J49" s="20" t="s">
        <v>205</v>
      </c>
      <c r="K49" s="22" t="s">
        <v>172</v>
      </c>
      <c r="L49" s="23" t="s">
        <v>24</v>
      </c>
    </row>
    <row r="50" spans="1:12" s="15" customFormat="1" ht="42" customHeight="1">
      <c r="A50" s="16">
        <v>45</v>
      </c>
      <c r="B50" s="16">
        <v>75</v>
      </c>
      <c r="C50" s="17" t="s">
        <v>165</v>
      </c>
      <c r="D50" s="18" t="s">
        <v>233</v>
      </c>
      <c r="E50" s="19" t="s">
        <v>234</v>
      </c>
      <c r="F50" s="26">
        <v>2</v>
      </c>
      <c r="G50" s="21" t="s">
        <v>235</v>
      </c>
      <c r="H50" s="19" t="s">
        <v>236</v>
      </c>
      <c r="I50" s="20" t="s">
        <v>38</v>
      </c>
      <c r="J50" s="20" t="s">
        <v>38</v>
      </c>
      <c r="K50" s="22" t="s">
        <v>39</v>
      </c>
      <c r="L50" s="23" t="s">
        <v>24</v>
      </c>
    </row>
    <row r="51" spans="1:12" s="15" customFormat="1" ht="42" customHeight="1">
      <c r="A51" s="16">
        <v>46</v>
      </c>
      <c r="B51" s="16">
        <v>97</v>
      </c>
      <c r="C51" s="17" t="s">
        <v>16</v>
      </c>
      <c r="D51" s="18" t="s">
        <v>237</v>
      </c>
      <c r="E51" s="19" t="s">
        <v>238</v>
      </c>
      <c r="F51" s="20" t="s">
        <v>67</v>
      </c>
      <c r="G51" s="21" t="s">
        <v>239</v>
      </c>
      <c r="H51" s="19" t="s">
        <v>240</v>
      </c>
      <c r="I51" s="20" t="s">
        <v>241</v>
      </c>
      <c r="J51" s="20" t="s">
        <v>242</v>
      </c>
      <c r="K51" s="22" t="s">
        <v>206</v>
      </c>
      <c r="L51" s="23" t="s">
        <v>24</v>
      </c>
    </row>
    <row r="52" spans="1:12" s="15" customFormat="1" ht="42" customHeight="1">
      <c r="A52" s="16">
        <v>47</v>
      </c>
      <c r="B52" s="16">
        <v>98</v>
      </c>
      <c r="C52" s="17" t="s">
        <v>16</v>
      </c>
      <c r="D52" s="18" t="s">
        <v>237</v>
      </c>
      <c r="E52" s="19" t="s">
        <v>238</v>
      </c>
      <c r="F52" s="20" t="s">
        <v>67</v>
      </c>
      <c r="G52" s="21" t="s">
        <v>243</v>
      </c>
      <c r="H52" s="19" t="s">
        <v>244</v>
      </c>
      <c r="I52" s="20" t="s">
        <v>241</v>
      </c>
      <c r="J52" s="20" t="s">
        <v>242</v>
      </c>
      <c r="K52" s="22" t="s">
        <v>206</v>
      </c>
      <c r="L52" s="23" t="s">
        <v>24</v>
      </c>
    </row>
    <row r="53" spans="1:12" s="38" customFormat="1" ht="21.75" customHeight="1">
      <c r="A53" s="30"/>
      <c r="B53" s="31"/>
      <c r="C53" s="31"/>
      <c r="D53" s="32"/>
      <c r="E53" s="33"/>
      <c r="F53" s="34"/>
      <c r="G53" s="35"/>
      <c r="H53" s="33"/>
      <c r="I53" s="34"/>
      <c r="J53" s="34"/>
      <c r="K53" s="36"/>
      <c r="L53" s="37"/>
    </row>
    <row r="54" spans="1:12" ht="15.75">
      <c r="A54" s="39"/>
      <c r="B54" s="39"/>
      <c r="C54" s="39"/>
      <c r="D54" s="40" t="s">
        <v>245</v>
      </c>
      <c r="E54" s="40"/>
      <c r="F54" s="40"/>
      <c r="G54" s="40"/>
      <c r="H54" s="40"/>
      <c r="I54" s="41" t="s">
        <v>246</v>
      </c>
      <c r="J54" s="42"/>
      <c r="K54" s="43"/>
      <c r="L54" s="44"/>
    </row>
    <row r="55" spans="1:12" ht="15.75">
      <c r="A55" s="39"/>
      <c r="B55" s="39"/>
      <c r="C55" s="39"/>
      <c r="D55" s="40"/>
      <c r="E55" s="40"/>
      <c r="F55" s="40"/>
      <c r="G55" s="40"/>
      <c r="H55" s="40"/>
      <c r="I55" s="41"/>
      <c r="J55" s="42"/>
      <c r="K55" s="43"/>
      <c r="L55" s="44"/>
    </row>
    <row r="56" spans="1:12" ht="15.75">
      <c r="A56" s="39"/>
      <c r="B56" s="39"/>
      <c r="C56" s="39"/>
      <c r="D56" s="40" t="s">
        <v>247</v>
      </c>
      <c r="E56" s="40"/>
      <c r="F56" s="40"/>
      <c r="G56" s="40"/>
      <c r="H56" s="40"/>
      <c r="I56" s="45" t="s">
        <v>248</v>
      </c>
      <c r="J56" s="42"/>
      <c r="K56" s="43"/>
      <c r="L56" s="44"/>
    </row>
    <row r="57" spans="1:12" ht="15.75">
      <c r="A57" s="39"/>
      <c r="B57" s="39"/>
      <c r="C57" s="39"/>
      <c r="D57" s="40"/>
      <c r="E57" s="40"/>
      <c r="F57" s="40"/>
      <c r="G57" s="40"/>
      <c r="H57" s="40"/>
      <c r="I57" s="41"/>
      <c r="J57" s="42"/>
      <c r="K57" s="43"/>
      <c r="L57" s="44"/>
    </row>
    <row r="58" spans="1:12" ht="15.75">
      <c r="A58" s="39"/>
      <c r="B58" s="39"/>
      <c r="C58" s="39"/>
      <c r="D58" s="40" t="s">
        <v>249</v>
      </c>
      <c r="E58" s="40"/>
      <c r="F58" s="40"/>
      <c r="G58" s="40"/>
      <c r="H58" s="40"/>
      <c r="I58" s="41" t="s">
        <v>250</v>
      </c>
      <c r="J58" s="42"/>
      <c r="K58" s="43"/>
      <c r="L58" s="44"/>
    </row>
    <row r="59" spans="1:12" ht="15.75">
      <c r="A59" s="39"/>
      <c r="B59" s="39"/>
      <c r="C59" s="39"/>
      <c r="D59" s="40"/>
      <c r="E59" s="40"/>
      <c r="F59" s="40"/>
      <c r="G59" s="40"/>
      <c r="H59" s="40"/>
      <c r="I59" s="41"/>
      <c r="J59" s="42"/>
      <c r="K59" s="43"/>
      <c r="L59" s="44"/>
    </row>
    <row r="60" spans="1:12" ht="15.75">
      <c r="A60" s="39"/>
      <c r="B60" s="39"/>
      <c r="C60" s="39"/>
      <c r="D60" s="40" t="s">
        <v>251</v>
      </c>
      <c r="E60" s="40"/>
      <c r="F60" s="40"/>
      <c r="G60" s="40"/>
      <c r="H60" s="40"/>
      <c r="I60" s="41" t="s">
        <v>252</v>
      </c>
      <c r="J60" s="42"/>
      <c r="K60" s="43"/>
      <c r="L60" s="44"/>
    </row>
  </sheetData>
  <autoFilter ref="A5:L40"/>
  <mergeCells count="3">
    <mergeCell ref="A1:L1"/>
    <mergeCell ref="A2:L2"/>
    <mergeCell ref="A3:L3"/>
  </mergeCells>
  <conditionalFormatting sqref="G35:I35">
    <cfRule type="timePeriod" dxfId="41" priority="2" timePeriod="thisWeek">
      <formula>AND(TODAY()-ROUNDDOWN(G35,0)&lt;=WEEKDAY(TODAY())-1,ROUNDDOWN(G35,0)-TODAY()&lt;=7-WEEKDAY(TODAY()))</formula>
    </cfRule>
  </conditionalFormatting>
  <conditionalFormatting sqref="G35:I35">
    <cfRule type="timePeriod" dxfId="40" priority="1" stopIfTrue="1" timePeriod="last7Days">
      <formula>AND(TODAY()-FLOOR(G35,1)&lt;=6,FLOOR(G35,1)&lt;=TODAY())</formula>
    </cfRule>
  </conditionalFormatting>
  <pageMargins left="0.27559055118110237" right="0.19685039370078741" top="0.19685039370078741" bottom="0.15748031496062992" header="0.19685039370078741" footer="0.15748031496062992"/>
  <pageSetup paperSize="9" scale="62" fitToHeight="0" orientation="portrait" copies="2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IT16"/>
  <sheetViews>
    <sheetView view="pageBreakPreview" zoomScale="75" zoomScaleSheetLayoutView="75" workbookViewId="0">
      <selection activeCell="J49" sqref="J49"/>
    </sheetView>
  </sheetViews>
  <sheetFormatPr defaultRowHeight="15"/>
  <cols>
    <col min="1" max="1" width="4.85546875" style="175" customWidth="1"/>
    <col min="2" max="2" width="4.7109375" style="175" hidden="1" customWidth="1"/>
    <col min="3" max="3" width="4.85546875" style="175" customWidth="1"/>
    <col min="4" max="4" width="19.140625" style="175" customWidth="1"/>
    <col min="5" max="5" width="8.28515625" style="175" customWidth="1"/>
    <col min="6" max="6" width="7.7109375" style="175" customWidth="1"/>
    <col min="7" max="7" width="34.85546875" style="175" customWidth="1"/>
    <col min="8" max="8" width="9.28515625" style="175" customWidth="1"/>
    <col min="9" max="9" width="18.7109375" style="175" customWidth="1"/>
    <col min="10" max="10" width="12.7109375" style="175" hidden="1" customWidth="1"/>
    <col min="11" max="11" width="17.28515625" style="175" customWidth="1"/>
    <col min="12" max="13" width="10.42578125" style="175" customWidth="1"/>
    <col min="14" max="14" width="12" style="175" customWidth="1"/>
    <col min="15" max="15" width="10.42578125" style="175" customWidth="1"/>
    <col min="16" max="16384" width="9.140625" style="175"/>
  </cols>
  <sheetData>
    <row r="1" spans="1:254" ht="117.75" customHeight="1">
      <c r="A1" s="193" t="s">
        <v>256</v>
      </c>
      <c r="B1" s="194"/>
      <c r="C1" s="194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</row>
    <row r="2" spans="1:254" ht="22.9" customHeight="1">
      <c r="A2" s="196" t="s">
        <v>257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7"/>
      <c r="AS2" s="197"/>
      <c r="AT2" s="197"/>
      <c r="AU2" s="197"/>
      <c r="AV2" s="197"/>
      <c r="AW2" s="197"/>
      <c r="AX2" s="197"/>
      <c r="AY2" s="197"/>
      <c r="AZ2" s="197"/>
      <c r="BA2" s="197"/>
      <c r="BB2" s="197"/>
      <c r="BC2" s="197"/>
      <c r="BD2" s="197"/>
      <c r="BE2" s="197"/>
      <c r="BF2" s="197"/>
      <c r="BG2" s="197"/>
      <c r="BH2" s="197"/>
      <c r="BI2" s="197"/>
      <c r="BJ2" s="197"/>
      <c r="BK2" s="197"/>
      <c r="BL2" s="197"/>
      <c r="BM2" s="197"/>
      <c r="BN2" s="197"/>
      <c r="BO2" s="197"/>
      <c r="BP2" s="197"/>
      <c r="BQ2" s="197"/>
      <c r="BR2" s="197"/>
      <c r="BS2" s="197"/>
      <c r="BT2" s="197"/>
      <c r="BU2" s="197"/>
      <c r="BV2" s="197"/>
      <c r="BW2" s="197"/>
      <c r="BX2" s="197"/>
      <c r="BY2" s="197"/>
      <c r="BZ2" s="197"/>
      <c r="CA2" s="197"/>
      <c r="CB2" s="197"/>
      <c r="CC2" s="197"/>
      <c r="CD2" s="197"/>
      <c r="CE2" s="197"/>
      <c r="CF2" s="197"/>
      <c r="CG2" s="197"/>
      <c r="CH2" s="197"/>
      <c r="CI2" s="197"/>
      <c r="CJ2" s="197"/>
      <c r="CK2" s="197"/>
      <c r="CL2" s="197"/>
      <c r="CM2" s="197"/>
      <c r="CN2" s="197"/>
      <c r="CO2" s="197"/>
      <c r="CP2" s="197"/>
      <c r="CQ2" s="197"/>
      <c r="CR2" s="197"/>
      <c r="CS2" s="197"/>
      <c r="CT2" s="197"/>
      <c r="CU2" s="197"/>
      <c r="CV2" s="197"/>
      <c r="CW2" s="197"/>
      <c r="CX2" s="197"/>
      <c r="CY2" s="197"/>
      <c r="CZ2" s="197"/>
      <c r="DA2" s="197"/>
      <c r="DB2" s="197"/>
      <c r="DC2" s="197"/>
      <c r="DD2" s="197"/>
      <c r="DE2" s="197"/>
      <c r="DF2" s="197"/>
      <c r="DG2" s="197"/>
      <c r="DH2" s="197"/>
      <c r="DI2" s="197"/>
      <c r="DJ2" s="197"/>
      <c r="DK2" s="197"/>
      <c r="DL2" s="197"/>
      <c r="DM2" s="197"/>
      <c r="DN2" s="197"/>
      <c r="DO2" s="197"/>
      <c r="DP2" s="197"/>
      <c r="DQ2" s="197"/>
      <c r="DR2" s="197"/>
      <c r="DS2" s="197"/>
      <c r="DT2" s="197"/>
      <c r="DU2" s="197"/>
      <c r="DV2" s="197"/>
      <c r="DW2" s="197"/>
      <c r="DX2" s="197"/>
      <c r="DY2" s="197"/>
      <c r="DZ2" s="197"/>
      <c r="EA2" s="197"/>
      <c r="EB2" s="197"/>
      <c r="EC2" s="197"/>
      <c r="ED2" s="197"/>
      <c r="EE2" s="197"/>
      <c r="EF2" s="197"/>
      <c r="EG2" s="197"/>
      <c r="EH2" s="197"/>
      <c r="EI2" s="197"/>
      <c r="EJ2" s="197"/>
      <c r="EK2" s="197"/>
      <c r="EL2" s="197"/>
      <c r="EM2" s="197"/>
      <c r="EN2" s="197"/>
      <c r="EO2" s="197"/>
      <c r="EP2" s="197"/>
      <c r="EQ2" s="197"/>
      <c r="ER2" s="197"/>
      <c r="ES2" s="197"/>
      <c r="ET2" s="197"/>
      <c r="EU2" s="197"/>
      <c r="EV2" s="197"/>
      <c r="EW2" s="197"/>
      <c r="EX2" s="197"/>
      <c r="EY2" s="197"/>
      <c r="EZ2" s="197"/>
      <c r="FA2" s="197"/>
      <c r="FB2" s="197"/>
      <c r="FC2" s="197"/>
      <c r="FD2" s="197"/>
      <c r="FE2" s="197"/>
      <c r="FF2" s="197"/>
      <c r="FG2" s="197"/>
      <c r="FH2" s="197"/>
      <c r="FI2" s="197"/>
      <c r="FJ2" s="197"/>
      <c r="FK2" s="197"/>
      <c r="FL2" s="197"/>
      <c r="FM2" s="197"/>
      <c r="FN2" s="197"/>
      <c r="FO2" s="197"/>
      <c r="FP2" s="197"/>
      <c r="FQ2" s="197"/>
      <c r="FR2" s="197"/>
      <c r="FS2" s="197"/>
      <c r="FT2" s="197"/>
      <c r="FU2" s="197"/>
      <c r="FV2" s="197"/>
      <c r="FW2" s="197"/>
      <c r="FX2" s="197"/>
      <c r="FY2" s="197"/>
      <c r="FZ2" s="197"/>
      <c r="GA2" s="197"/>
      <c r="GB2" s="197"/>
      <c r="GC2" s="197"/>
      <c r="GD2" s="197"/>
      <c r="GE2" s="197"/>
      <c r="GF2" s="197"/>
      <c r="GG2" s="197"/>
      <c r="GH2" s="197"/>
      <c r="GI2" s="197"/>
      <c r="GJ2" s="197"/>
      <c r="GK2" s="197"/>
      <c r="GL2" s="197"/>
      <c r="GM2" s="197"/>
      <c r="GN2" s="197"/>
      <c r="GO2" s="197"/>
      <c r="GP2" s="197"/>
      <c r="GQ2" s="197"/>
      <c r="GR2" s="197"/>
      <c r="GS2" s="197"/>
      <c r="GT2" s="197"/>
      <c r="GU2" s="197"/>
      <c r="GV2" s="197"/>
      <c r="GW2" s="197"/>
      <c r="GX2" s="197"/>
      <c r="GY2" s="197"/>
      <c r="GZ2" s="197"/>
      <c r="HA2" s="197"/>
      <c r="HB2" s="197"/>
      <c r="HC2" s="197"/>
      <c r="HD2" s="197"/>
      <c r="HE2" s="197"/>
      <c r="HF2" s="197"/>
      <c r="HG2" s="197"/>
      <c r="HH2" s="197"/>
      <c r="HI2" s="197"/>
      <c r="HJ2" s="197"/>
      <c r="HK2" s="197"/>
      <c r="HL2" s="197"/>
      <c r="HM2" s="197"/>
      <c r="HN2" s="197"/>
      <c r="HO2" s="197"/>
      <c r="HP2" s="197"/>
      <c r="HQ2" s="197"/>
      <c r="HR2" s="197"/>
      <c r="HS2" s="197"/>
      <c r="HT2" s="197"/>
      <c r="HU2" s="197"/>
      <c r="HV2" s="197"/>
      <c r="HW2" s="197"/>
      <c r="HX2" s="197"/>
      <c r="HY2" s="197"/>
      <c r="HZ2" s="197"/>
      <c r="IA2" s="197"/>
      <c r="IB2" s="197"/>
      <c r="IC2" s="197"/>
      <c r="ID2" s="197"/>
      <c r="IE2" s="197"/>
      <c r="IF2" s="197"/>
      <c r="IG2" s="197"/>
      <c r="IH2" s="197"/>
      <c r="II2" s="197"/>
      <c r="IJ2" s="197"/>
      <c r="IK2" s="197"/>
      <c r="IL2" s="197"/>
      <c r="IM2" s="197"/>
      <c r="IN2" s="197"/>
      <c r="IO2" s="197"/>
      <c r="IP2" s="197"/>
      <c r="IQ2" s="197"/>
      <c r="IR2" s="197"/>
      <c r="IS2" s="197"/>
      <c r="IT2" s="197"/>
    </row>
    <row r="3" spans="1:254" ht="18" customHeight="1">
      <c r="A3" s="196" t="s">
        <v>329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</row>
    <row r="4" spans="1:254" ht="15.95" customHeight="1">
      <c r="A4" s="198" t="s">
        <v>259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</row>
    <row r="5" spans="1:254" ht="20.25">
      <c r="A5" s="199" t="s">
        <v>342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</row>
    <row r="6" spans="1:254" ht="15.75">
      <c r="A6" s="118" t="s">
        <v>331</v>
      </c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</row>
    <row r="7" spans="1:254" ht="14.45" customHeight="1"/>
    <row r="8" spans="1:254" s="65" customFormat="1" ht="15" customHeight="1">
      <c r="A8" s="59" t="s">
        <v>263</v>
      </c>
      <c r="B8" s="60"/>
      <c r="C8" s="60"/>
      <c r="D8" s="61"/>
      <c r="E8" s="61"/>
      <c r="F8" s="61"/>
      <c r="G8" s="61"/>
      <c r="H8" s="61"/>
      <c r="I8" s="62"/>
      <c r="J8" s="62"/>
      <c r="L8" s="63"/>
      <c r="M8" s="63"/>
      <c r="N8" s="200" t="s">
        <v>343</v>
      </c>
    </row>
    <row r="9" spans="1:254" s="190" customFormat="1" ht="24" customHeight="1">
      <c r="A9" s="201" t="s">
        <v>265</v>
      </c>
      <c r="B9" s="202"/>
      <c r="C9" s="202" t="s">
        <v>6</v>
      </c>
      <c r="D9" s="203" t="s">
        <v>266</v>
      </c>
      <c r="E9" s="203" t="s">
        <v>9</v>
      </c>
      <c r="F9" s="201" t="s">
        <v>10</v>
      </c>
      <c r="G9" s="203" t="s">
        <v>267</v>
      </c>
      <c r="H9" s="203" t="s">
        <v>9</v>
      </c>
      <c r="I9" s="203" t="s">
        <v>12</v>
      </c>
      <c r="J9" s="181"/>
      <c r="K9" s="203" t="s">
        <v>14</v>
      </c>
      <c r="L9" s="204" t="s">
        <v>344</v>
      </c>
      <c r="M9" s="205"/>
      <c r="N9" s="206" t="s">
        <v>327</v>
      </c>
    </row>
    <row r="10" spans="1:254" s="190" customFormat="1" ht="39.950000000000003" customHeight="1">
      <c r="A10" s="207"/>
      <c r="B10" s="208"/>
      <c r="C10" s="208"/>
      <c r="D10" s="209"/>
      <c r="E10" s="209"/>
      <c r="F10" s="207"/>
      <c r="G10" s="209"/>
      <c r="H10" s="209"/>
      <c r="I10" s="209"/>
      <c r="J10" s="181"/>
      <c r="K10" s="209"/>
      <c r="L10" s="210" t="s">
        <v>345</v>
      </c>
      <c r="M10" s="210" t="s">
        <v>346</v>
      </c>
      <c r="N10" s="211"/>
    </row>
    <row r="11" spans="1:254" s="190" customFormat="1" ht="65.25" customHeight="1">
      <c r="A11" s="91">
        <v>1</v>
      </c>
      <c r="B11" s="92"/>
      <c r="C11" s="93">
        <v>40</v>
      </c>
      <c r="D11" s="126" t="s">
        <v>335</v>
      </c>
      <c r="E11" s="95" t="s">
        <v>186</v>
      </c>
      <c r="F11" s="96" t="s">
        <v>67</v>
      </c>
      <c r="G11" s="97" t="s">
        <v>336</v>
      </c>
      <c r="H11" s="95" t="s">
        <v>188</v>
      </c>
      <c r="I11" s="96" t="s">
        <v>21</v>
      </c>
      <c r="J11" s="96" t="s">
        <v>116</v>
      </c>
      <c r="K11" s="98" t="s">
        <v>23</v>
      </c>
      <c r="L11" s="102">
        <v>66.234999999999999</v>
      </c>
      <c r="M11" s="102">
        <v>65.179000000000002</v>
      </c>
      <c r="N11" s="212">
        <f>L11+M11</f>
        <v>131.41399999999999</v>
      </c>
    </row>
    <row r="12" spans="1:254" s="190" customFormat="1" ht="65.25" customHeight="1">
      <c r="A12" s="91">
        <v>2</v>
      </c>
      <c r="B12" s="92"/>
      <c r="C12" s="93">
        <v>36</v>
      </c>
      <c r="D12" s="126" t="s">
        <v>337</v>
      </c>
      <c r="E12" s="95" t="s">
        <v>161</v>
      </c>
      <c r="F12" s="96" t="s">
        <v>67</v>
      </c>
      <c r="G12" s="97" t="s">
        <v>338</v>
      </c>
      <c r="H12" s="95" t="s">
        <v>163</v>
      </c>
      <c r="I12" s="96" t="s">
        <v>164</v>
      </c>
      <c r="J12" s="96" t="s">
        <v>133</v>
      </c>
      <c r="K12" s="98" t="s">
        <v>23</v>
      </c>
      <c r="L12" s="102">
        <v>65.528999999999996</v>
      </c>
      <c r="M12" s="102">
        <v>63.487000000000002</v>
      </c>
      <c r="N12" s="212">
        <f>L12+M12</f>
        <v>129.01599999999999</v>
      </c>
    </row>
    <row r="13" spans="1:254" ht="38.25" customHeight="1"/>
    <row r="14" spans="1:254" ht="33" customHeight="1">
      <c r="D14" s="190" t="s">
        <v>339</v>
      </c>
      <c r="E14" s="190"/>
      <c r="F14" s="190"/>
      <c r="G14" s="190"/>
      <c r="H14" s="191"/>
      <c r="I14" s="192"/>
      <c r="J14" s="191"/>
      <c r="K14" s="41" t="s">
        <v>246</v>
      </c>
    </row>
    <row r="15" spans="1:254" ht="33" customHeight="1">
      <c r="D15" s="190"/>
      <c r="E15" s="190"/>
      <c r="F15" s="190"/>
      <c r="G15" s="190"/>
      <c r="H15" s="191"/>
      <c r="I15" s="192"/>
      <c r="J15" s="191"/>
      <c r="K15" s="41"/>
    </row>
    <row r="16" spans="1:254" ht="33" customHeight="1">
      <c r="D16" s="190" t="s">
        <v>247</v>
      </c>
      <c r="E16" s="190"/>
      <c r="F16" s="190"/>
      <c r="G16" s="190"/>
      <c r="H16" s="190"/>
      <c r="I16" s="190"/>
      <c r="J16" s="190"/>
      <c r="K16" s="45" t="s">
        <v>248</v>
      </c>
    </row>
  </sheetData>
  <mergeCells count="34">
    <mergeCell ref="G9:G10"/>
    <mergeCell ref="H9:H10"/>
    <mergeCell ref="I9:I10"/>
    <mergeCell ref="K9:K10"/>
    <mergeCell ref="L9:M9"/>
    <mergeCell ref="N9:N10"/>
    <mergeCell ref="A3:N3"/>
    <mergeCell ref="A4:N4"/>
    <mergeCell ref="A5:N5"/>
    <mergeCell ref="A6:N6"/>
    <mergeCell ref="A9:A10"/>
    <mergeCell ref="B9:B10"/>
    <mergeCell ref="C9:C10"/>
    <mergeCell ref="D9:D10"/>
    <mergeCell ref="E9:E10"/>
    <mergeCell ref="F9:F10"/>
    <mergeCell ref="FI2:FW2"/>
    <mergeCell ref="FX2:GL2"/>
    <mergeCell ref="GM2:HA2"/>
    <mergeCell ref="HB2:HP2"/>
    <mergeCell ref="HQ2:IE2"/>
    <mergeCell ref="IF2:IT2"/>
    <mergeCell ref="BW2:CK2"/>
    <mergeCell ref="CL2:CZ2"/>
    <mergeCell ref="DA2:DO2"/>
    <mergeCell ref="DP2:ED2"/>
    <mergeCell ref="EE2:ES2"/>
    <mergeCell ref="ET2:FH2"/>
    <mergeCell ref="A1:N1"/>
    <mergeCell ref="A2:N2"/>
    <mergeCell ref="O2:AC2"/>
    <mergeCell ref="AD2:AR2"/>
    <mergeCell ref="AS2:BG2"/>
    <mergeCell ref="BH2:BV2"/>
  </mergeCells>
  <conditionalFormatting sqref="D11:D12 G11:K12">
    <cfRule type="expression" dxfId="27" priority="5">
      <formula>$Q11="нет"</formula>
    </cfRule>
  </conditionalFormatting>
  <conditionalFormatting sqref="D11:D12 G11:K12">
    <cfRule type="expression" dxfId="26" priority="4" stopIfTrue="1">
      <formula>#REF!=2018</formula>
    </cfRule>
  </conditionalFormatting>
  <conditionalFormatting sqref="D11:D12 G11:K12">
    <cfRule type="expression" dxfId="25" priority="1">
      <formula>$B11="конкур"</formula>
    </cfRule>
    <cfRule type="expression" dxfId="24" priority="2">
      <formula>$B11="выездка"</formula>
    </cfRule>
    <cfRule type="expression" dxfId="23" priority="3">
      <formula>$B11="троеборье"</formula>
    </cfRule>
  </conditionalFormatting>
  <pageMargins left="0.19685039370078741" right="0.15748031496062992" top="0.59055118110236227" bottom="0.59055118110236227" header="0.23622047244094491" footer="0.15748031496062992"/>
  <pageSetup paperSize="9" scale="64" orientation="portrait" r:id="rId1"/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F18"/>
  <sheetViews>
    <sheetView view="pageBreakPreview" zoomScale="90" zoomScaleSheetLayoutView="90" workbookViewId="0">
      <selection activeCell="J49" sqref="J49"/>
    </sheetView>
  </sheetViews>
  <sheetFormatPr defaultRowHeight="15"/>
  <cols>
    <col min="1" max="1" width="4.85546875" style="175" customWidth="1"/>
    <col min="2" max="2" width="6.140625" style="175" hidden="1" customWidth="1"/>
    <col min="3" max="3" width="4.85546875" style="175" customWidth="1"/>
    <col min="4" max="4" width="20.7109375" style="175" customWidth="1"/>
    <col min="5" max="5" width="8.28515625" style="175" customWidth="1"/>
    <col min="6" max="6" width="5.85546875" style="175" customWidth="1"/>
    <col min="7" max="7" width="38.140625" style="175" customWidth="1"/>
    <col min="8" max="8" width="10.42578125" style="175" customWidth="1"/>
    <col min="9" max="9" width="19" style="175" customWidth="1"/>
    <col min="10" max="10" width="12.7109375" style="175" hidden="1" customWidth="1"/>
    <col min="11" max="11" width="22.28515625" style="175" customWidth="1"/>
    <col min="12" max="12" width="6.140625" style="175" customWidth="1"/>
    <col min="13" max="13" width="9.140625" style="175" customWidth="1"/>
    <col min="14" max="14" width="3.7109375" style="175" customWidth="1"/>
    <col min="15" max="15" width="6.140625" style="175" customWidth="1"/>
    <col min="16" max="16" width="9.140625" style="175" customWidth="1"/>
    <col min="17" max="17" width="3.7109375" style="175" customWidth="1"/>
    <col min="18" max="18" width="6.28515625" style="175" customWidth="1"/>
    <col min="19" max="19" width="8.85546875" style="175" customWidth="1"/>
    <col min="20" max="20" width="3.7109375" style="175" customWidth="1"/>
    <col min="21" max="21" width="6.28515625" style="175" customWidth="1"/>
    <col min="22" max="22" width="8.85546875" style="175" customWidth="1"/>
    <col min="23" max="23" width="3.7109375" style="175" customWidth="1"/>
    <col min="24" max="24" width="6.28515625" style="175" customWidth="1"/>
    <col min="25" max="25" width="9.140625" style="175" customWidth="1"/>
    <col min="26" max="26" width="3.7109375" style="175" customWidth="1"/>
    <col min="27" max="27" width="4.85546875" style="175" customWidth="1"/>
    <col min="28" max="28" width="4.85546875" style="175" hidden="1" customWidth="1"/>
    <col min="29" max="29" width="6.42578125" style="175" customWidth="1"/>
    <col min="30" max="30" width="6.28515625" style="175" hidden="1" customWidth="1"/>
    <col min="31" max="31" width="10.140625" style="175" customWidth="1"/>
    <col min="32" max="32" width="7.5703125" style="175" customWidth="1"/>
    <col min="33" max="16384" width="9.140625" style="175"/>
  </cols>
  <sheetData>
    <row r="1" spans="1:32" ht="67.5" customHeight="1">
      <c r="A1" s="49" t="s">
        <v>256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</row>
    <row r="2" spans="1:32" ht="18" customHeight="1">
      <c r="A2" s="53" t="s">
        <v>257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</row>
    <row r="3" spans="1:32" ht="15.95" customHeight="1">
      <c r="A3" s="52" t="s">
        <v>329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</row>
    <row r="4" spans="1:32" ht="15.95" customHeight="1">
      <c r="A4" s="55" t="s">
        <v>259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</row>
    <row r="5" spans="1:32" ht="20.25" customHeight="1">
      <c r="A5" s="56" t="s">
        <v>347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</row>
    <row r="6" spans="1:32" ht="20.25" customHeight="1">
      <c r="A6" s="58" t="s">
        <v>348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</row>
    <row r="7" spans="1:32" ht="19.149999999999999" customHeight="1">
      <c r="A7" s="58" t="s">
        <v>349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</row>
    <row r="8" spans="1:32" ht="19.149999999999999" customHeight="1"/>
    <row r="9" spans="1:32" ht="15" customHeight="1">
      <c r="A9" s="59" t="s">
        <v>263</v>
      </c>
      <c r="B9" s="176"/>
      <c r="C9" s="176"/>
      <c r="D9" s="177"/>
      <c r="E9" s="61"/>
      <c r="F9" s="61"/>
      <c r="G9" s="61"/>
      <c r="H9" s="61"/>
      <c r="I9" s="62"/>
      <c r="J9" s="62"/>
      <c r="K9" s="60"/>
      <c r="L9" s="63"/>
      <c r="M9" s="64"/>
      <c r="N9" s="65"/>
      <c r="O9" s="63"/>
      <c r="P9" s="64"/>
      <c r="Q9" s="65"/>
      <c r="R9" s="63"/>
      <c r="S9" s="66"/>
      <c r="T9" s="65"/>
      <c r="U9" s="63"/>
      <c r="V9" s="66"/>
      <c r="W9" s="65"/>
      <c r="X9" s="63"/>
      <c r="Y9" s="66"/>
      <c r="Z9" s="65"/>
      <c r="AA9" s="65"/>
      <c r="AB9" s="65"/>
      <c r="AC9" s="65"/>
      <c r="AD9" s="65"/>
      <c r="AE9" s="67" t="s">
        <v>264</v>
      </c>
      <c r="AF9" s="68"/>
    </row>
    <row r="10" spans="1:32" ht="20.100000000000001" customHeight="1">
      <c r="A10" s="178" t="s">
        <v>265</v>
      </c>
      <c r="B10" s="179"/>
      <c r="C10" s="179" t="s">
        <v>6</v>
      </c>
      <c r="D10" s="180" t="s">
        <v>266</v>
      </c>
      <c r="E10" s="180" t="s">
        <v>9</v>
      </c>
      <c r="F10" s="178" t="s">
        <v>10</v>
      </c>
      <c r="G10" s="180" t="s">
        <v>267</v>
      </c>
      <c r="H10" s="180" t="s">
        <v>9</v>
      </c>
      <c r="I10" s="180" t="s">
        <v>12</v>
      </c>
      <c r="J10" s="181"/>
      <c r="K10" s="180" t="s">
        <v>14</v>
      </c>
      <c r="L10" s="182" t="s">
        <v>268</v>
      </c>
      <c r="M10" s="182"/>
      <c r="N10" s="182"/>
      <c r="O10" s="182" t="s">
        <v>269</v>
      </c>
      <c r="P10" s="182"/>
      <c r="Q10" s="182"/>
      <c r="R10" s="182" t="s">
        <v>333</v>
      </c>
      <c r="S10" s="182"/>
      <c r="T10" s="182"/>
      <c r="U10" s="182" t="s">
        <v>314</v>
      </c>
      <c r="V10" s="182"/>
      <c r="W10" s="182"/>
      <c r="X10" s="182" t="s">
        <v>272</v>
      </c>
      <c r="Y10" s="182"/>
      <c r="Z10" s="182"/>
      <c r="AA10" s="179" t="s">
        <v>273</v>
      </c>
      <c r="AB10" s="179" t="s">
        <v>274</v>
      </c>
      <c r="AC10" s="178" t="s">
        <v>275</v>
      </c>
      <c r="AD10" s="183" t="s">
        <v>334</v>
      </c>
      <c r="AE10" s="184" t="s">
        <v>277</v>
      </c>
      <c r="AF10" s="180" t="s">
        <v>278</v>
      </c>
    </row>
    <row r="11" spans="1:32" ht="39.950000000000003" customHeight="1">
      <c r="A11" s="178"/>
      <c r="B11" s="179"/>
      <c r="C11" s="179"/>
      <c r="D11" s="180"/>
      <c r="E11" s="180"/>
      <c r="F11" s="178"/>
      <c r="G11" s="180"/>
      <c r="H11" s="180"/>
      <c r="I11" s="180"/>
      <c r="J11" s="181"/>
      <c r="K11" s="180"/>
      <c r="L11" s="88" t="s">
        <v>281</v>
      </c>
      <c r="M11" s="185" t="s">
        <v>282</v>
      </c>
      <c r="N11" s="186" t="s">
        <v>265</v>
      </c>
      <c r="O11" s="88" t="s">
        <v>281</v>
      </c>
      <c r="P11" s="185" t="s">
        <v>282</v>
      </c>
      <c r="Q11" s="186" t="s">
        <v>265</v>
      </c>
      <c r="R11" s="88" t="s">
        <v>281</v>
      </c>
      <c r="S11" s="185" t="s">
        <v>282</v>
      </c>
      <c r="T11" s="186" t="s">
        <v>265</v>
      </c>
      <c r="U11" s="88" t="s">
        <v>281</v>
      </c>
      <c r="V11" s="185" t="s">
        <v>282</v>
      </c>
      <c r="W11" s="186" t="s">
        <v>265</v>
      </c>
      <c r="X11" s="88" t="s">
        <v>281</v>
      </c>
      <c r="Y11" s="185" t="s">
        <v>282</v>
      </c>
      <c r="Z11" s="186" t="s">
        <v>265</v>
      </c>
      <c r="AA11" s="179"/>
      <c r="AB11" s="179"/>
      <c r="AC11" s="178"/>
      <c r="AD11" s="183"/>
      <c r="AE11" s="184"/>
      <c r="AF11" s="180"/>
    </row>
    <row r="12" spans="1:32" ht="50.45" customHeight="1">
      <c r="A12" s="91">
        <v>1</v>
      </c>
      <c r="B12" s="92"/>
      <c r="C12" s="93">
        <v>46</v>
      </c>
      <c r="D12" s="126" t="s">
        <v>350</v>
      </c>
      <c r="E12" s="95" t="s">
        <v>214</v>
      </c>
      <c r="F12" s="96" t="s">
        <v>196</v>
      </c>
      <c r="G12" s="97" t="s">
        <v>351</v>
      </c>
      <c r="H12" s="95" t="s">
        <v>216</v>
      </c>
      <c r="I12" s="96" t="s">
        <v>21</v>
      </c>
      <c r="J12" s="96" t="s">
        <v>116</v>
      </c>
      <c r="K12" s="98" t="s">
        <v>23</v>
      </c>
      <c r="L12" s="99">
        <v>310.5</v>
      </c>
      <c r="M12" s="102">
        <f>L12/4.6-IF($AA12=1,2,IF($AA12=2,3,0))</f>
        <v>67.5</v>
      </c>
      <c r="N12" s="187">
        <f>RANK(M12,M$12:M$14,0)</f>
        <v>1</v>
      </c>
      <c r="O12" s="99">
        <v>328</v>
      </c>
      <c r="P12" s="102">
        <f>O12/4.6-IF($AA12=1,2,IF($AA12=2,3,0))</f>
        <v>71.304347826086968</v>
      </c>
      <c r="Q12" s="187">
        <f>RANK(P12,P$12:P$14,0)</f>
        <v>1</v>
      </c>
      <c r="R12" s="99">
        <v>309</v>
      </c>
      <c r="S12" s="102">
        <f>R12/4.6-IF($AA12=1,2,IF($AA12=2,3,0))</f>
        <v>67.173913043478265</v>
      </c>
      <c r="T12" s="187">
        <f>RANK(S12,S$12:S$14,0)</f>
        <v>1</v>
      </c>
      <c r="U12" s="99">
        <v>321.5</v>
      </c>
      <c r="V12" s="102">
        <f>U12/4.6-IF($AA12=1,2,IF($AA12=2,3,0))</f>
        <v>69.891304347826093</v>
      </c>
      <c r="W12" s="187">
        <f>RANK(V12,V$12:V$14,0)</f>
        <v>1</v>
      </c>
      <c r="X12" s="99">
        <v>313</v>
      </c>
      <c r="Y12" s="102">
        <f>X12/4.6-IF($AA12=1,2,IF($AA12=2,3,0))</f>
        <v>68.043478260869577</v>
      </c>
      <c r="Z12" s="187">
        <f>RANK(Y12,Y$12:Y$14,0)</f>
        <v>1</v>
      </c>
      <c r="AA12" s="181"/>
      <c r="AB12" s="188"/>
      <c r="AC12" s="99">
        <f>L12+R12+X12+O12+U12</f>
        <v>1582</v>
      </c>
      <c r="AD12" s="102"/>
      <c r="AE12" s="102">
        <f>ROUND(SUM(M12,S12,Y12,P12,V12)/5,3)</f>
        <v>68.783000000000001</v>
      </c>
      <c r="AF12" s="189" t="s">
        <v>67</v>
      </c>
    </row>
    <row r="13" spans="1:32" ht="50.45" customHeight="1">
      <c r="A13" s="91">
        <v>2</v>
      </c>
      <c r="B13" s="92"/>
      <c r="C13" s="93">
        <v>48</v>
      </c>
      <c r="D13" s="126" t="s">
        <v>352</v>
      </c>
      <c r="E13" s="95" t="s">
        <v>223</v>
      </c>
      <c r="F13" s="96" t="s">
        <v>196</v>
      </c>
      <c r="G13" s="97" t="s">
        <v>353</v>
      </c>
      <c r="H13" s="95" t="s">
        <v>225</v>
      </c>
      <c r="I13" s="96" t="s">
        <v>21</v>
      </c>
      <c r="J13" s="96" t="s">
        <v>116</v>
      </c>
      <c r="K13" s="98" t="s">
        <v>23</v>
      </c>
      <c r="L13" s="99">
        <v>309</v>
      </c>
      <c r="M13" s="102">
        <f>L13/4.6-IF($AA13=1,2,IF($AA13=2,3,0))</f>
        <v>67.173913043478265</v>
      </c>
      <c r="N13" s="187">
        <f>RANK(M13,M$12:M$14,0)</f>
        <v>2</v>
      </c>
      <c r="O13" s="99">
        <v>308</v>
      </c>
      <c r="P13" s="102">
        <f>O13/4.6-IF($AA13=1,2,IF($AA13=2,3,0))</f>
        <v>66.956521739130437</v>
      </c>
      <c r="Q13" s="187">
        <f>RANK(P13,P$12:P$14,0)</f>
        <v>2</v>
      </c>
      <c r="R13" s="99">
        <v>307</v>
      </c>
      <c r="S13" s="102">
        <f>R13/4.6-IF($AA13=1,2,IF($AA13=2,3,0))</f>
        <v>66.739130434782609</v>
      </c>
      <c r="T13" s="187">
        <f>RANK(S13,S$12:S$14,0)</f>
        <v>2</v>
      </c>
      <c r="U13" s="99">
        <v>304.5</v>
      </c>
      <c r="V13" s="102">
        <f>U13/4.6-IF($AA13=1,2,IF($AA13=2,3,0))</f>
        <v>66.195652173913047</v>
      </c>
      <c r="W13" s="187">
        <f>RANK(V13,V$12:V$14,0)</f>
        <v>2</v>
      </c>
      <c r="X13" s="99">
        <v>306.5</v>
      </c>
      <c r="Y13" s="102">
        <f>X13/4.6-IF($AA13=1,2,IF($AA13=2,3,0))</f>
        <v>66.630434782608702</v>
      </c>
      <c r="Z13" s="187">
        <f>RANK(Y13,Y$12:Y$14,0)</f>
        <v>2</v>
      </c>
      <c r="AA13" s="181"/>
      <c r="AB13" s="188"/>
      <c r="AC13" s="99">
        <f>L13+R13+X13+O13+U13</f>
        <v>1535</v>
      </c>
      <c r="AD13" s="102"/>
      <c r="AE13" s="102">
        <f>ROUND(SUM(M13,S13,Y13,P13,V13)/5,3)</f>
        <v>66.739000000000004</v>
      </c>
      <c r="AF13" s="189" t="s">
        <v>67</v>
      </c>
    </row>
    <row r="14" spans="1:32" ht="50.45" customHeight="1">
      <c r="A14" s="91">
        <v>3</v>
      </c>
      <c r="B14" s="92"/>
      <c r="C14" s="93">
        <v>47</v>
      </c>
      <c r="D14" s="126" t="s">
        <v>354</v>
      </c>
      <c r="E14" s="95" t="s">
        <v>218</v>
      </c>
      <c r="F14" s="96" t="s">
        <v>67</v>
      </c>
      <c r="G14" s="97" t="s">
        <v>355</v>
      </c>
      <c r="H14" s="95" t="s">
        <v>220</v>
      </c>
      <c r="I14" s="96" t="s">
        <v>221</v>
      </c>
      <c r="J14" s="96" t="s">
        <v>205</v>
      </c>
      <c r="K14" s="98" t="s">
        <v>39</v>
      </c>
      <c r="L14" s="99">
        <v>287.5</v>
      </c>
      <c r="M14" s="102">
        <f>L14/4.6-IF($AA14=1,2,IF($AA14=2,3,0))</f>
        <v>62.500000000000007</v>
      </c>
      <c r="N14" s="187">
        <f>RANK(M14,M$12:M$14,0)</f>
        <v>3</v>
      </c>
      <c r="O14" s="99">
        <v>274</v>
      </c>
      <c r="P14" s="102">
        <f>O14/4.6-IF($AA14=1,2,IF($AA14=2,3,0))</f>
        <v>59.565217391304351</v>
      </c>
      <c r="Q14" s="187">
        <f>RANK(P14,P$12:P$14,0)</f>
        <v>3</v>
      </c>
      <c r="R14" s="99">
        <v>269</v>
      </c>
      <c r="S14" s="102">
        <f>R14/4.6-IF($AA14=1,2,IF($AA14=2,3,0))</f>
        <v>58.478260869565219</v>
      </c>
      <c r="T14" s="187">
        <f>RANK(S14,S$12:S$14,0)</f>
        <v>3</v>
      </c>
      <c r="U14" s="99">
        <v>287.5</v>
      </c>
      <c r="V14" s="102">
        <f>U14/4.6-IF($AA14=1,2,IF($AA14=2,3,0))</f>
        <v>62.500000000000007</v>
      </c>
      <c r="W14" s="187">
        <f>RANK(V14,V$12:V$14,0)</f>
        <v>3</v>
      </c>
      <c r="X14" s="99">
        <v>287</v>
      </c>
      <c r="Y14" s="102">
        <f>X14/4.6-IF($AA14=1,2,IF($AA14=2,3,0))</f>
        <v>62.391304347826093</v>
      </c>
      <c r="Z14" s="187">
        <f>RANK(Y14,Y$12:Y$14,0)</f>
        <v>3</v>
      </c>
      <c r="AA14" s="181"/>
      <c r="AB14" s="188"/>
      <c r="AC14" s="99">
        <f>L14+R14+X14+O14+U14</f>
        <v>1405</v>
      </c>
      <c r="AD14" s="102"/>
      <c r="AE14" s="102">
        <f>ROUND(SUM(M14,S14,Y14,P14,V14)/5,3)</f>
        <v>61.087000000000003</v>
      </c>
      <c r="AF14" s="189">
        <v>3</v>
      </c>
    </row>
    <row r="15" spans="1:32" ht="38.25" customHeight="1"/>
    <row r="16" spans="1:32" ht="33" customHeight="1">
      <c r="D16" s="190" t="s">
        <v>339</v>
      </c>
      <c r="E16" s="190"/>
      <c r="F16" s="190"/>
      <c r="G16" s="190"/>
      <c r="H16" s="191"/>
      <c r="I16" s="192"/>
      <c r="J16" s="191"/>
      <c r="K16" s="41" t="s">
        <v>246</v>
      </c>
    </row>
    <row r="17" spans="4:11" ht="33" customHeight="1">
      <c r="D17" s="190"/>
      <c r="E17" s="190"/>
      <c r="F17" s="190"/>
      <c r="G17" s="190"/>
      <c r="H17" s="191"/>
      <c r="I17" s="192"/>
      <c r="J17" s="191"/>
      <c r="K17" s="41"/>
    </row>
    <row r="18" spans="4:11" ht="33" customHeight="1">
      <c r="D18" s="190" t="s">
        <v>247</v>
      </c>
      <c r="E18" s="190"/>
      <c r="F18" s="190"/>
      <c r="G18" s="190"/>
      <c r="H18" s="190"/>
      <c r="I18" s="190"/>
      <c r="J18" s="190"/>
      <c r="K18" s="45" t="s">
        <v>248</v>
      </c>
    </row>
  </sheetData>
  <mergeCells count="28">
    <mergeCell ref="AA10:AA11"/>
    <mergeCell ref="AB10:AB11"/>
    <mergeCell ref="AC10:AC11"/>
    <mergeCell ref="AD10:AD11"/>
    <mergeCell ref="AE10:AE11"/>
    <mergeCell ref="AF10:AF11"/>
    <mergeCell ref="K10:K11"/>
    <mergeCell ref="L10:N10"/>
    <mergeCell ref="O10:Q10"/>
    <mergeCell ref="R10:T10"/>
    <mergeCell ref="U10:W10"/>
    <mergeCell ref="X10:Z10"/>
    <mergeCell ref="A7:AF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1:AF1"/>
    <mergeCell ref="A2:AF2"/>
    <mergeCell ref="A3:AF3"/>
    <mergeCell ref="A4:AF4"/>
    <mergeCell ref="A5:AF5"/>
    <mergeCell ref="A6:AF6"/>
  </mergeCells>
  <pageMargins left="0.19685039370078741" right="0.15748031496062992" top="0.35" bottom="0.59055118110236227" header="0.23622047244094491" footer="0.15748031496062992"/>
  <pageSetup paperSize="9" scale="57" orientation="landscape" r:id="rId1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F18"/>
  <sheetViews>
    <sheetView view="pageBreakPreview" zoomScale="90" zoomScaleSheetLayoutView="90" workbookViewId="0">
      <selection activeCell="J49" sqref="J49"/>
    </sheetView>
  </sheetViews>
  <sheetFormatPr defaultRowHeight="15"/>
  <cols>
    <col min="1" max="1" width="4.85546875" style="175" customWidth="1"/>
    <col min="2" max="2" width="6.140625" style="175" hidden="1" customWidth="1"/>
    <col min="3" max="3" width="4.85546875" style="175" customWidth="1"/>
    <col min="4" max="4" width="20.5703125" style="175" customWidth="1"/>
    <col min="5" max="5" width="8.28515625" style="175" customWidth="1"/>
    <col min="6" max="6" width="5.85546875" style="175" customWidth="1"/>
    <col min="7" max="7" width="38.140625" style="175" customWidth="1"/>
    <col min="8" max="8" width="10.42578125" style="175" customWidth="1"/>
    <col min="9" max="9" width="19" style="175" customWidth="1"/>
    <col min="10" max="10" width="12.7109375" style="175" hidden="1" customWidth="1"/>
    <col min="11" max="11" width="22.28515625" style="175" customWidth="1"/>
    <col min="12" max="12" width="6.140625" style="175" customWidth="1"/>
    <col min="13" max="13" width="9.140625" style="175" customWidth="1"/>
    <col min="14" max="14" width="3.7109375" style="175" customWidth="1"/>
    <col min="15" max="15" width="6.140625" style="175" customWidth="1"/>
    <col min="16" max="16" width="9.140625" style="175" customWidth="1"/>
    <col min="17" max="17" width="3.7109375" style="175" customWidth="1"/>
    <col min="18" max="18" width="6.28515625" style="175" customWidth="1"/>
    <col min="19" max="19" width="8.85546875" style="175" customWidth="1"/>
    <col min="20" max="20" width="3.7109375" style="175" customWidth="1"/>
    <col min="21" max="21" width="6.28515625" style="175" customWidth="1"/>
    <col min="22" max="22" width="8.85546875" style="175" customWidth="1"/>
    <col min="23" max="23" width="3.7109375" style="175" customWidth="1"/>
    <col min="24" max="24" width="6.28515625" style="175" customWidth="1"/>
    <col min="25" max="25" width="9.140625" style="175" customWidth="1"/>
    <col min="26" max="26" width="3.7109375" style="175" customWidth="1"/>
    <col min="27" max="27" width="4.85546875" style="175" customWidth="1"/>
    <col min="28" max="28" width="4.85546875" style="175" hidden="1" customWidth="1"/>
    <col min="29" max="29" width="6.42578125" style="175" customWidth="1"/>
    <col min="30" max="30" width="6.28515625" style="175" hidden="1" customWidth="1"/>
    <col min="31" max="31" width="10.140625" style="175" customWidth="1"/>
    <col min="32" max="32" width="7.5703125" style="175" customWidth="1"/>
    <col min="33" max="16384" width="9.140625" style="175"/>
  </cols>
  <sheetData>
    <row r="1" spans="1:32" ht="71.25" customHeight="1">
      <c r="A1" s="49" t="s">
        <v>256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</row>
    <row r="2" spans="1:32" ht="18" customHeight="1">
      <c r="A2" s="53" t="s">
        <v>257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</row>
    <row r="3" spans="1:32" ht="15.95" customHeight="1">
      <c r="A3" s="52" t="s">
        <v>329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</row>
    <row r="4" spans="1:32" ht="15.95" customHeight="1">
      <c r="A4" s="55" t="s">
        <v>259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</row>
    <row r="5" spans="1:32" ht="20.25" customHeight="1">
      <c r="A5" s="56" t="s">
        <v>356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</row>
    <row r="6" spans="1:32" ht="20.25" customHeight="1">
      <c r="A6" s="58" t="s">
        <v>348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</row>
    <row r="7" spans="1:32" ht="19.149999999999999" customHeight="1">
      <c r="A7" s="58" t="s">
        <v>341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</row>
    <row r="8" spans="1:32" ht="19.149999999999999" customHeight="1"/>
    <row r="9" spans="1:32" ht="15" customHeight="1">
      <c r="A9" s="59" t="s">
        <v>263</v>
      </c>
      <c r="B9" s="176"/>
      <c r="C9" s="176"/>
      <c r="D9" s="177"/>
      <c r="E9" s="61"/>
      <c r="F9" s="61"/>
      <c r="G9" s="61"/>
      <c r="H9" s="61"/>
      <c r="I9" s="62"/>
      <c r="J9" s="62"/>
      <c r="K9" s="60"/>
      <c r="L9" s="63"/>
      <c r="M9" s="64"/>
      <c r="N9" s="65"/>
      <c r="O9" s="63"/>
      <c r="P9" s="64"/>
      <c r="Q9" s="65"/>
      <c r="R9" s="63"/>
      <c r="S9" s="66"/>
      <c r="T9" s="65"/>
      <c r="U9" s="63"/>
      <c r="V9" s="66"/>
      <c r="W9" s="65"/>
      <c r="X9" s="63"/>
      <c r="Y9" s="66"/>
      <c r="Z9" s="65"/>
      <c r="AA9" s="65"/>
      <c r="AB9" s="65"/>
      <c r="AC9" s="65"/>
      <c r="AD9" s="65"/>
      <c r="AE9" s="67" t="s">
        <v>313</v>
      </c>
      <c r="AF9" s="68"/>
    </row>
    <row r="10" spans="1:32" ht="20.100000000000001" customHeight="1">
      <c r="A10" s="178" t="s">
        <v>265</v>
      </c>
      <c r="B10" s="179"/>
      <c r="C10" s="179" t="s">
        <v>6</v>
      </c>
      <c r="D10" s="180" t="s">
        <v>266</v>
      </c>
      <c r="E10" s="180" t="s">
        <v>9</v>
      </c>
      <c r="F10" s="178" t="s">
        <v>10</v>
      </c>
      <c r="G10" s="180" t="s">
        <v>267</v>
      </c>
      <c r="H10" s="180" t="s">
        <v>9</v>
      </c>
      <c r="I10" s="180" t="s">
        <v>12</v>
      </c>
      <c r="J10" s="181"/>
      <c r="K10" s="180" t="s">
        <v>14</v>
      </c>
      <c r="L10" s="182" t="s">
        <v>268</v>
      </c>
      <c r="M10" s="182"/>
      <c r="N10" s="182"/>
      <c r="O10" s="182" t="s">
        <v>269</v>
      </c>
      <c r="P10" s="182"/>
      <c r="Q10" s="182"/>
      <c r="R10" s="182" t="s">
        <v>333</v>
      </c>
      <c r="S10" s="182"/>
      <c r="T10" s="182"/>
      <c r="U10" s="182" t="s">
        <v>314</v>
      </c>
      <c r="V10" s="182"/>
      <c r="W10" s="182"/>
      <c r="X10" s="182" t="s">
        <v>272</v>
      </c>
      <c r="Y10" s="182"/>
      <c r="Z10" s="182"/>
      <c r="AA10" s="179" t="s">
        <v>273</v>
      </c>
      <c r="AB10" s="179" t="s">
        <v>274</v>
      </c>
      <c r="AC10" s="178" t="s">
        <v>275</v>
      </c>
      <c r="AD10" s="183" t="s">
        <v>334</v>
      </c>
      <c r="AE10" s="184" t="s">
        <v>277</v>
      </c>
      <c r="AF10" s="180" t="s">
        <v>278</v>
      </c>
    </row>
    <row r="11" spans="1:32" ht="39.950000000000003" customHeight="1">
      <c r="A11" s="178"/>
      <c r="B11" s="179"/>
      <c r="C11" s="179"/>
      <c r="D11" s="180"/>
      <c r="E11" s="180"/>
      <c r="F11" s="178"/>
      <c r="G11" s="180"/>
      <c r="H11" s="180"/>
      <c r="I11" s="180"/>
      <c r="J11" s="181"/>
      <c r="K11" s="180"/>
      <c r="L11" s="88" t="s">
        <v>281</v>
      </c>
      <c r="M11" s="185" t="s">
        <v>282</v>
      </c>
      <c r="N11" s="186" t="s">
        <v>265</v>
      </c>
      <c r="O11" s="88" t="s">
        <v>281</v>
      </c>
      <c r="P11" s="185" t="s">
        <v>282</v>
      </c>
      <c r="Q11" s="186" t="s">
        <v>265</v>
      </c>
      <c r="R11" s="88" t="s">
        <v>281</v>
      </c>
      <c r="S11" s="185" t="s">
        <v>282</v>
      </c>
      <c r="T11" s="186" t="s">
        <v>265</v>
      </c>
      <c r="U11" s="88" t="s">
        <v>281</v>
      </c>
      <c r="V11" s="185" t="s">
        <v>282</v>
      </c>
      <c r="W11" s="186" t="s">
        <v>265</v>
      </c>
      <c r="X11" s="88" t="s">
        <v>281</v>
      </c>
      <c r="Y11" s="185" t="s">
        <v>282</v>
      </c>
      <c r="Z11" s="186" t="s">
        <v>265</v>
      </c>
      <c r="AA11" s="179"/>
      <c r="AB11" s="179"/>
      <c r="AC11" s="178"/>
      <c r="AD11" s="183"/>
      <c r="AE11" s="184"/>
      <c r="AF11" s="180"/>
    </row>
    <row r="12" spans="1:32" ht="50.45" customHeight="1">
      <c r="A12" s="91">
        <v>1</v>
      </c>
      <c r="B12" s="92"/>
      <c r="C12" s="93">
        <v>48</v>
      </c>
      <c r="D12" s="126" t="s">
        <v>352</v>
      </c>
      <c r="E12" s="95" t="s">
        <v>223</v>
      </c>
      <c r="F12" s="96" t="s">
        <v>196</v>
      </c>
      <c r="G12" s="97" t="s">
        <v>353</v>
      </c>
      <c r="H12" s="95" t="s">
        <v>225</v>
      </c>
      <c r="I12" s="96" t="s">
        <v>21</v>
      </c>
      <c r="J12" s="96" t="s">
        <v>116</v>
      </c>
      <c r="K12" s="98" t="s">
        <v>23</v>
      </c>
      <c r="L12" s="99">
        <v>333.5</v>
      </c>
      <c r="M12" s="102">
        <f>L12/4.7-IF($AA12=1,2,IF($AA12=2,3,0))</f>
        <v>70.957446808510639</v>
      </c>
      <c r="N12" s="187">
        <f>RANK(M12,M$12:M$14,0)</f>
        <v>1</v>
      </c>
      <c r="O12" s="99">
        <v>331</v>
      </c>
      <c r="P12" s="102">
        <f>O12/4.7-IF($AA12=1,2,IF($AA12=2,3,0))</f>
        <v>70.425531914893611</v>
      </c>
      <c r="Q12" s="187">
        <f>RANK(P12,P$12:P$14,0)</f>
        <v>1</v>
      </c>
      <c r="R12" s="99">
        <v>325</v>
      </c>
      <c r="S12" s="102">
        <f>R12/4.7-IF($AA12=1,2,IF($AA12=2,3,0))</f>
        <v>69.148936170212764</v>
      </c>
      <c r="T12" s="187">
        <f>RANK(S12,S$12:S$14,0)</f>
        <v>1</v>
      </c>
      <c r="U12" s="99">
        <v>323.5</v>
      </c>
      <c r="V12" s="102">
        <f>U12/4.7-IF($AA12=1,2,IF($AA12=2,3,0))</f>
        <v>68.829787234042556</v>
      </c>
      <c r="W12" s="187">
        <f>RANK(V12,V$12:V$14,0)</f>
        <v>1</v>
      </c>
      <c r="X12" s="99">
        <v>332.5</v>
      </c>
      <c r="Y12" s="102">
        <f>X12/4.7-IF($AA12=1,2,IF($AA12=2,3,0))</f>
        <v>70.744680851063833</v>
      </c>
      <c r="Z12" s="187">
        <f>RANK(Y12,Y$12:Y$14,0)</f>
        <v>1</v>
      </c>
      <c r="AA12" s="181"/>
      <c r="AB12" s="188"/>
      <c r="AC12" s="99">
        <f>L12+R12+X12+O12+U12</f>
        <v>1645.5</v>
      </c>
      <c r="AD12" s="102"/>
      <c r="AE12" s="102">
        <f>ROUND(SUM(M12,S12,Y12,P12,V12)/5,3)</f>
        <v>70.021000000000001</v>
      </c>
      <c r="AF12" s="189" t="s">
        <v>67</v>
      </c>
    </row>
    <row r="13" spans="1:32" ht="50.45" customHeight="1">
      <c r="A13" s="91">
        <v>2</v>
      </c>
      <c r="B13" s="92"/>
      <c r="C13" s="93">
        <v>46</v>
      </c>
      <c r="D13" s="126" t="s">
        <v>350</v>
      </c>
      <c r="E13" s="95" t="s">
        <v>214</v>
      </c>
      <c r="F13" s="96" t="s">
        <v>196</v>
      </c>
      <c r="G13" s="97" t="s">
        <v>351</v>
      </c>
      <c r="H13" s="95" t="s">
        <v>216</v>
      </c>
      <c r="I13" s="96" t="s">
        <v>21</v>
      </c>
      <c r="J13" s="96" t="s">
        <v>116</v>
      </c>
      <c r="K13" s="98" t="s">
        <v>23</v>
      </c>
      <c r="L13" s="99">
        <v>323</v>
      </c>
      <c r="M13" s="102">
        <f>L13/4.7-IF($AA13=1,2,IF($AA13=2,3,0))</f>
        <v>68.723404255319153</v>
      </c>
      <c r="N13" s="187">
        <f>RANK(M13,M$12:M$14,0)</f>
        <v>2</v>
      </c>
      <c r="O13" s="99">
        <v>320.5</v>
      </c>
      <c r="P13" s="102">
        <f>O13/4.7-IF($AA13=1,2,IF($AA13=2,3,0))</f>
        <v>68.191489361702125</v>
      </c>
      <c r="Q13" s="187">
        <f>RANK(P13,P$12:P$14,0)</f>
        <v>2</v>
      </c>
      <c r="R13" s="99">
        <v>308.5</v>
      </c>
      <c r="S13" s="102">
        <f>R13/4.7-IF($AA13=1,2,IF($AA13=2,3,0))</f>
        <v>65.638297872340416</v>
      </c>
      <c r="T13" s="187">
        <f>RANK(S13,S$12:S$14,0)</f>
        <v>2</v>
      </c>
      <c r="U13" s="99">
        <v>323.5</v>
      </c>
      <c r="V13" s="102">
        <f>U13/4.7-IF($AA13=1,2,IF($AA13=2,3,0))</f>
        <v>68.829787234042556</v>
      </c>
      <c r="W13" s="187">
        <f>RANK(V13,V$12:V$14,0)</f>
        <v>1</v>
      </c>
      <c r="X13" s="99">
        <v>324.5</v>
      </c>
      <c r="Y13" s="102">
        <f>X13/4.7-IF($AA13=1,2,IF($AA13=2,3,0))</f>
        <v>69.042553191489361</v>
      </c>
      <c r="Z13" s="187">
        <f>RANK(Y13,Y$12:Y$14,0)</f>
        <v>2</v>
      </c>
      <c r="AA13" s="181"/>
      <c r="AB13" s="188"/>
      <c r="AC13" s="99">
        <f>L13+R13+X13+O13+U13</f>
        <v>1600</v>
      </c>
      <c r="AD13" s="102"/>
      <c r="AE13" s="102">
        <f>ROUND(SUM(M13,S13,Y13,P13,V13)/5,3)</f>
        <v>68.084999999999994</v>
      </c>
      <c r="AF13" s="189" t="s">
        <v>67</v>
      </c>
    </row>
    <row r="14" spans="1:32" ht="50.45" customHeight="1">
      <c r="A14" s="91">
        <v>3</v>
      </c>
      <c r="B14" s="92"/>
      <c r="C14" s="93">
        <v>47</v>
      </c>
      <c r="D14" s="126" t="s">
        <v>354</v>
      </c>
      <c r="E14" s="95" t="s">
        <v>218</v>
      </c>
      <c r="F14" s="96" t="s">
        <v>67</v>
      </c>
      <c r="G14" s="97" t="s">
        <v>355</v>
      </c>
      <c r="H14" s="95" t="s">
        <v>220</v>
      </c>
      <c r="I14" s="96" t="s">
        <v>221</v>
      </c>
      <c r="J14" s="96" t="s">
        <v>205</v>
      </c>
      <c r="K14" s="98" t="s">
        <v>39</v>
      </c>
      <c r="L14" s="99">
        <v>304.5</v>
      </c>
      <c r="M14" s="102">
        <f>L14/4.7-IF($AA14=1,2,IF($AA14=2,3,0))</f>
        <v>64.787234042553195</v>
      </c>
      <c r="N14" s="187">
        <f>RANK(M14,M$12:M$14,0)</f>
        <v>3</v>
      </c>
      <c r="O14" s="99">
        <v>284.5</v>
      </c>
      <c r="P14" s="102">
        <f>O14/4.7-IF($AA14=1,2,IF($AA14=2,3,0))</f>
        <v>60.531914893617021</v>
      </c>
      <c r="Q14" s="187">
        <f>RANK(P14,P$12:P$14,0)</f>
        <v>3</v>
      </c>
      <c r="R14" s="99">
        <v>298</v>
      </c>
      <c r="S14" s="102">
        <f>R14/4.7-IF($AA14=1,2,IF($AA14=2,3,0))</f>
        <v>63.40425531914893</v>
      </c>
      <c r="T14" s="187">
        <f>RANK(S14,S$12:S$14,0)</f>
        <v>3</v>
      </c>
      <c r="U14" s="99">
        <v>292</v>
      </c>
      <c r="V14" s="102">
        <f>U14/4.7-IF($AA14=1,2,IF($AA14=2,3,0))</f>
        <v>62.127659574468083</v>
      </c>
      <c r="W14" s="187">
        <f>RANK(V14,V$12:V$14,0)</f>
        <v>3</v>
      </c>
      <c r="X14" s="99">
        <v>291.5</v>
      </c>
      <c r="Y14" s="102">
        <f>X14/4.7-IF($AA14=1,2,IF($AA14=2,3,0))</f>
        <v>62.021276595744681</v>
      </c>
      <c r="Z14" s="187">
        <f>RANK(Y14,Y$12:Y$14,0)</f>
        <v>3</v>
      </c>
      <c r="AA14" s="181"/>
      <c r="AB14" s="188"/>
      <c r="AC14" s="99">
        <f>L14+R14+X14+O14+U14</f>
        <v>1470.5</v>
      </c>
      <c r="AD14" s="102"/>
      <c r="AE14" s="102">
        <f>ROUND(SUM(M14,S14,Y14,P14,V14)/5,3)</f>
        <v>62.573999999999998</v>
      </c>
      <c r="AF14" s="189">
        <v>2</v>
      </c>
    </row>
    <row r="15" spans="1:32" ht="38.25" customHeight="1"/>
    <row r="16" spans="1:32" ht="33" customHeight="1">
      <c r="D16" s="190" t="s">
        <v>339</v>
      </c>
      <c r="E16" s="190"/>
      <c r="F16" s="190"/>
      <c r="G16" s="190"/>
      <c r="H16" s="191"/>
      <c r="I16" s="192"/>
      <c r="J16" s="191"/>
      <c r="K16" s="41" t="s">
        <v>246</v>
      </c>
    </row>
    <row r="17" spans="4:11" ht="33" customHeight="1">
      <c r="D17" s="190"/>
      <c r="E17" s="190"/>
      <c r="F17" s="190"/>
      <c r="G17" s="190"/>
      <c r="H17" s="191"/>
      <c r="I17" s="192"/>
      <c r="J17" s="191"/>
      <c r="K17" s="41"/>
    </row>
    <row r="18" spans="4:11" ht="33" customHeight="1">
      <c r="D18" s="190" t="s">
        <v>247</v>
      </c>
      <c r="E18" s="190"/>
      <c r="F18" s="190"/>
      <c r="G18" s="190"/>
      <c r="H18" s="190"/>
      <c r="I18" s="190"/>
      <c r="J18" s="190"/>
      <c r="K18" s="45" t="s">
        <v>248</v>
      </c>
    </row>
  </sheetData>
  <mergeCells count="28">
    <mergeCell ref="AA10:AA11"/>
    <mergeCell ref="AB10:AB11"/>
    <mergeCell ref="AC10:AC11"/>
    <mergeCell ref="AD10:AD11"/>
    <mergeCell ref="AE10:AE11"/>
    <mergeCell ref="AF10:AF11"/>
    <mergeCell ref="K10:K11"/>
    <mergeCell ref="L10:N10"/>
    <mergeCell ref="O10:Q10"/>
    <mergeCell ref="R10:T10"/>
    <mergeCell ref="U10:W10"/>
    <mergeCell ref="X10:Z10"/>
    <mergeCell ref="A7:AF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1:AF1"/>
    <mergeCell ref="A2:AF2"/>
    <mergeCell ref="A3:AF3"/>
    <mergeCell ref="A4:AF4"/>
    <mergeCell ref="A5:AF5"/>
    <mergeCell ref="A6:AF6"/>
  </mergeCells>
  <pageMargins left="0.19685039370078741" right="0.15748031496062992" top="0.35" bottom="0.59055118110236227" header="0.23622047244094491" footer="0.15748031496062992"/>
  <pageSetup paperSize="9" scale="57" orientation="landscape" r:id="rId1"/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IT17"/>
  <sheetViews>
    <sheetView view="pageBreakPreview" zoomScale="75" zoomScaleSheetLayoutView="75" workbookViewId="0">
      <selection activeCell="J49" sqref="J49"/>
    </sheetView>
  </sheetViews>
  <sheetFormatPr defaultRowHeight="15"/>
  <cols>
    <col min="1" max="1" width="4.85546875" style="175" customWidth="1"/>
    <col min="2" max="2" width="4.7109375" style="175" hidden="1" customWidth="1"/>
    <col min="3" max="3" width="4.85546875" style="175" customWidth="1"/>
    <col min="4" max="4" width="21.85546875" style="175" customWidth="1"/>
    <col min="5" max="5" width="8.28515625" style="175" customWidth="1"/>
    <col min="6" max="6" width="7.7109375" style="175" customWidth="1"/>
    <col min="7" max="7" width="34.85546875" style="175" customWidth="1"/>
    <col min="8" max="8" width="9.28515625" style="175" customWidth="1"/>
    <col min="9" max="9" width="18.7109375" style="175" customWidth="1"/>
    <col min="10" max="10" width="12.7109375" style="175" hidden="1" customWidth="1"/>
    <col min="11" max="11" width="17.28515625" style="175" customWidth="1"/>
    <col min="12" max="13" width="10.42578125" style="175" customWidth="1"/>
    <col min="14" max="14" width="12" style="175" customWidth="1"/>
    <col min="15" max="15" width="10.42578125" style="175" customWidth="1"/>
    <col min="16" max="16384" width="9.140625" style="175"/>
  </cols>
  <sheetData>
    <row r="1" spans="1:254" ht="84.75" customHeight="1">
      <c r="A1" s="193" t="s">
        <v>256</v>
      </c>
      <c r="B1" s="194"/>
      <c r="C1" s="194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</row>
    <row r="2" spans="1:254" ht="22.9" customHeight="1">
      <c r="A2" s="196" t="s">
        <v>257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7"/>
      <c r="AS2" s="197"/>
      <c r="AT2" s="197"/>
      <c r="AU2" s="197"/>
      <c r="AV2" s="197"/>
      <c r="AW2" s="197"/>
      <c r="AX2" s="197"/>
      <c r="AY2" s="197"/>
      <c r="AZ2" s="197"/>
      <c r="BA2" s="197"/>
      <c r="BB2" s="197"/>
      <c r="BC2" s="197"/>
      <c r="BD2" s="197"/>
      <c r="BE2" s="197"/>
      <c r="BF2" s="197"/>
      <c r="BG2" s="197"/>
      <c r="BH2" s="197"/>
      <c r="BI2" s="197"/>
      <c r="BJ2" s="197"/>
      <c r="BK2" s="197"/>
      <c r="BL2" s="197"/>
      <c r="BM2" s="197"/>
      <c r="BN2" s="197"/>
      <c r="BO2" s="197"/>
      <c r="BP2" s="197"/>
      <c r="BQ2" s="197"/>
      <c r="BR2" s="197"/>
      <c r="BS2" s="197"/>
      <c r="BT2" s="197"/>
      <c r="BU2" s="197"/>
      <c r="BV2" s="197"/>
      <c r="BW2" s="197"/>
      <c r="BX2" s="197"/>
      <c r="BY2" s="197"/>
      <c r="BZ2" s="197"/>
      <c r="CA2" s="197"/>
      <c r="CB2" s="197"/>
      <c r="CC2" s="197"/>
      <c r="CD2" s="197"/>
      <c r="CE2" s="197"/>
      <c r="CF2" s="197"/>
      <c r="CG2" s="197"/>
      <c r="CH2" s="197"/>
      <c r="CI2" s="197"/>
      <c r="CJ2" s="197"/>
      <c r="CK2" s="197"/>
      <c r="CL2" s="197"/>
      <c r="CM2" s="197"/>
      <c r="CN2" s="197"/>
      <c r="CO2" s="197"/>
      <c r="CP2" s="197"/>
      <c r="CQ2" s="197"/>
      <c r="CR2" s="197"/>
      <c r="CS2" s="197"/>
      <c r="CT2" s="197"/>
      <c r="CU2" s="197"/>
      <c r="CV2" s="197"/>
      <c r="CW2" s="197"/>
      <c r="CX2" s="197"/>
      <c r="CY2" s="197"/>
      <c r="CZ2" s="197"/>
      <c r="DA2" s="197"/>
      <c r="DB2" s="197"/>
      <c r="DC2" s="197"/>
      <c r="DD2" s="197"/>
      <c r="DE2" s="197"/>
      <c r="DF2" s="197"/>
      <c r="DG2" s="197"/>
      <c r="DH2" s="197"/>
      <c r="DI2" s="197"/>
      <c r="DJ2" s="197"/>
      <c r="DK2" s="197"/>
      <c r="DL2" s="197"/>
      <c r="DM2" s="197"/>
      <c r="DN2" s="197"/>
      <c r="DO2" s="197"/>
      <c r="DP2" s="197"/>
      <c r="DQ2" s="197"/>
      <c r="DR2" s="197"/>
      <c r="DS2" s="197"/>
      <c r="DT2" s="197"/>
      <c r="DU2" s="197"/>
      <c r="DV2" s="197"/>
      <c r="DW2" s="197"/>
      <c r="DX2" s="197"/>
      <c r="DY2" s="197"/>
      <c r="DZ2" s="197"/>
      <c r="EA2" s="197"/>
      <c r="EB2" s="197"/>
      <c r="EC2" s="197"/>
      <c r="ED2" s="197"/>
      <c r="EE2" s="197"/>
      <c r="EF2" s="197"/>
      <c r="EG2" s="197"/>
      <c r="EH2" s="197"/>
      <c r="EI2" s="197"/>
      <c r="EJ2" s="197"/>
      <c r="EK2" s="197"/>
      <c r="EL2" s="197"/>
      <c r="EM2" s="197"/>
      <c r="EN2" s="197"/>
      <c r="EO2" s="197"/>
      <c r="EP2" s="197"/>
      <c r="EQ2" s="197"/>
      <c r="ER2" s="197"/>
      <c r="ES2" s="197"/>
      <c r="ET2" s="197"/>
      <c r="EU2" s="197"/>
      <c r="EV2" s="197"/>
      <c r="EW2" s="197"/>
      <c r="EX2" s="197"/>
      <c r="EY2" s="197"/>
      <c r="EZ2" s="197"/>
      <c r="FA2" s="197"/>
      <c r="FB2" s="197"/>
      <c r="FC2" s="197"/>
      <c r="FD2" s="197"/>
      <c r="FE2" s="197"/>
      <c r="FF2" s="197"/>
      <c r="FG2" s="197"/>
      <c r="FH2" s="197"/>
      <c r="FI2" s="197"/>
      <c r="FJ2" s="197"/>
      <c r="FK2" s="197"/>
      <c r="FL2" s="197"/>
      <c r="FM2" s="197"/>
      <c r="FN2" s="197"/>
      <c r="FO2" s="197"/>
      <c r="FP2" s="197"/>
      <c r="FQ2" s="197"/>
      <c r="FR2" s="197"/>
      <c r="FS2" s="197"/>
      <c r="FT2" s="197"/>
      <c r="FU2" s="197"/>
      <c r="FV2" s="197"/>
      <c r="FW2" s="197"/>
      <c r="FX2" s="197"/>
      <c r="FY2" s="197"/>
      <c r="FZ2" s="197"/>
      <c r="GA2" s="197"/>
      <c r="GB2" s="197"/>
      <c r="GC2" s="197"/>
      <c r="GD2" s="197"/>
      <c r="GE2" s="197"/>
      <c r="GF2" s="197"/>
      <c r="GG2" s="197"/>
      <c r="GH2" s="197"/>
      <c r="GI2" s="197"/>
      <c r="GJ2" s="197"/>
      <c r="GK2" s="197"/>
      <c r="GL2" s="197"/>
      <c r="GM2" s="197"/>
      <c r="GN2" s="197"/>
      <c r="GO2" s="197"/>
      <c r="GP2" s="197"/>
      <c r="GQ2" s="197"/>
      <c r="GR2" s="197"/>
      <c r="GS2" s="197"/>
      <c r="GT2" s="197"/>
      <c r="GU2" s="197"/>
      <c r="GV2" s="197"/>
      <c r="GW2" s="197"/>
      <c r="GX2" s="197"/>
      <c r="GY2" s="197"/>
      <c r="GZ2" s="197"/>
      <c r="HA2" s="197"/>
      <c r="HB2" s="197"/>
      <c r="HC2" s="197"/>
      <c r="HD2" s="197"/>
      <c r="HE2" s="197"/>
      <c r="HF2" s="197"/>
      <c r="HG2" s="197"/>
      <c r="HH2" s="197"/>
      <c r="HI2" s="197"/>
      <c r="HJ2" s="197"/>
      <c r="HK2" s="197"/>
      <c r="HL2" s="197"/>
      <c r="HM2" s="197"/>
      <c r="HN2" s="197"/>
      <c r="HO2" s="197"/>
      <c r="HP2" s="197"/>
      <c r="HQ2" s="197"/>
      <c r="HR2" s="197"/>
      <c r="HS2" s="197"/>
      <c r="HT2" s="197"/>
      <c r="HU2" s="197"/>
      <c r="HV2" s="197"/>
      <c r="HW2" s="197"/>
      <c r="HX2" s="197"/>
      <c r="HY2" s="197"/>
      <c r="HZ2" s="197"/>
      <c r="IA2" s="197"/>
      <c r="IB2" s="197"/>
      <c r="IC2" s="197"/>
      <c r="ID2" s="197"/>
      <c r="IE2" s="197"/>
      <c r="IF2" s="197"/>
      <c r="IG2" s="197"/>
      <c r="IH2" s="197"/>
      <c r="II2" s="197"/>
      <c r="IJ2" s="197"/>
      <c r="IK2" s="197"/>
      <c r="IL2" s="197"/>
      <c r="IM2" s="197"/>
      <c r="IN2" s="197"/>
      <c r="IO2" s="197"/>
      <c r="IP2" s="197"/>
      <c r="IQ2" s="197"/>
      <c r="IR2" s="197"/>
      <c r="IS2" s="197"/>
      <c r="IT2" s="197"/>
    </row>
    <row r="3" spans="1:254" ht="18" customHeight="1">
      <c r="A3" s="196" t="s">
        <v>329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</row>
    <row r="4" spans="1:254" ht="15.95" customHeight="1">
      <c r="A4" s="198" t="s">
        <v>259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</row>
    <row r="5" spans="1:254" ht="20.25">
      <c r="A5" s="199" t="s">
        <v>342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</row>
    <row r="6" spans="1:254" ht="15.75">
      <c r="A6" s="118" t="s">
        <v>348</v>
      </c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</row>
    <row r="7" spans="1:254" ht="14.45" customHeight="1"/>
    <row r="8" spans="1:254" s="65" customFormat="1" ht="15" customHeight="1">
      <c r="A8" s="59" t="s">
        <v>263</v>
      </c>
      <c r="B8" s="60"/>
      <c r="C8" s="60"/>
      <c r="D8" s="61"/>
      <c r="E8" s="61"/>
      <c r="F8" s="61"/>
      <c r="G8" s="61"/>
      <c r="H8" s="61"/>
      <c r="I8" s="62"/>
      <c r="J8" s="62"/>
      <c r="L8" s="63"/>
      <c r="M8" s="63"/>
      <c r="N8" s="200" t="s">
        <v>323</v>
      </c>
    </row>
    <row r="9" spans="1:254" s="190" customFormat="1" ht="24" customHeight="1">
      <c r="A9" s="201" t="s">
        <v>265</v>
      </c>
      <c r="B9" s="202"/>
      <c r="C9" s="202" t="s">
        <v>6</v>
      </c>
      <c r="D9" s="203" t="s">
        <v>266</v>
      </c>
      <c r="E9" s="203" t="s">
        <v>9</v>
      </c>
      <c r="F9" s="201" t="s">
        <v>10</v>
      </c>
      <c r="G9" s="203" t="s">
        <v>267</v>
      </c>
      <c r="H9" s="203" t="s">
        <v>9</v>
      </c>
      <c r="I9" s="203" t="s">
        <v>12</v>
      </c>
      <c r="J9" s="181"/>
      <c r="K9" s="203" t="s">
        <v>14</v>
      </c>
      <c r="L9" s="182" t="s">
        <v>344</v>
      </c>
      <c r="M9" s="182"/>
      <c r="N9" s="206" t="s">
        <v>327</v>
      </c>
    </row>
    <row r="10" spans="1:254" s="190" customFormat="1" ht="39.950000000000003" customHeight="1">
      <c r="A10" s="207"/>
      <c r="B10" s="208"/>
      <c r="C10" s="208"/>
      <c r="D10" s="209"/>
      <c r="E10" s="209"/>
      <c r="F10" s="207"/>
      <c r="G10" s="209"/>
      <c r="H10" s="209"/>
      <c r="I10" s="209"/>
      <c r="J10" s="181"/>
      <c r="K10" s="209"/>
      <c r="L10" s="185" t="s">
        <v>357</v>
      </c>
      <c r="M10" s="185" t="s">
        <v>358</v>
      </c>
      <c r="N10" s="211"/>
    </row>
    <row r="11" spans="1:254" s="190" customFormat="1" ht="65.25" customHeight="1">
      <c r="A11" s="91">
        <v>1</v>
      </c>
      <c r="B11" s="92"/>
      <c r="C11" s="93">
        <v>46</v>
      </c>
      <c r="D11" s="126" t="s">
        <v>350</v>
      </c>
      <c r="E11" s="95" t="s">
        <v>214</v>
      </c>
      <c r="F11" s="96" t="s">
        <v>196</v>
      </c>
      <c r="G11" s="97" t="s">
        <v>351</v>
      </c>
      <c r="H11" s="95" t="s">
        <v>216</v>
      </c>
      <c r="I11" s="96" t="s">
        <v>21</v>
      </c>
      <c r="J11" s="96" t="s">
        <v>116</v>
      </c>
      <c r="K11" s="98" t="s">
        <v>23</v>
      </c>
      <c r="L11" s="102">
        <v>68.783000000000001</v>
      </c>
      <c r="M11" s="102">
        <v>68.084999999999994</v>
      </c>
      <c r="N11" s="212">
        <f>L11+M11</f>
        <v>136.86799999999999</v>
      </c>
    </row>
    <row r="12" spans="1:254" s="190" customFormat="1" ht="65.25" customHeight="1">
      <c r="A12" s="91">
        <v>2</v>
      </c>
      <c r="B12" s="92"/>
      <c r="C12" s="93">
        <v>48</v>
      </c>
      <c r="D12" s="126" t="s">
        <v>352</v>
      </c>
      <c r="E12" s="95" t="s">
        <v>223</v>
      </c>
      <c r="F12" s="96" t="s">
        <v>196</v>
      </c>
      <c r="G12" s="97" t="s">
        <v>353</v>
      </c>
      <c r="H12" s="95" t="s">
        <v>225</v>
      </c>
      <c r="I12" s="96" t="s">
        <v>21</v>
      </c>
      <c r="J12" s="96" t="s">
        <v>116</v>
      </c>
      <c r="K12" s="98" t="s">
        <v>23</v>
      </c>
      <c r="L12" s="102">
        <v>66.739000000000004</v>
      </c>
      <c r="M12" s="102">
        <v>70.021000000000001</v>
      </c>
      <c r="N12" s="212">
        <f>L12+M12</f>
        <v>136.76</v>
      </c>
    </row>
    <row r="13" spans="1:254" s="190" customFormat="1" ht="65.25" customHeight="1">
      <c r="A13" s="91">
        <v>3</v>
      </c>
      <c r="B13" s="92"/>
      <c r="C13" s="93">
        <v>47</v>
      </c>
      <c r="D13" s="126" t="s">
        <v>354</v>
      </c>
      <c r="E13" s="95" t="s">
        <v>218</v>
      </c>
      <c r="F13" s="96" t="s">
        <v>67</v>
      </c>
      <c r="G13" s="97" t="s">
        <v>355</v>
      </c>
      <c r="H13" s="95" t="s">
        <v>220</v>
      </c>
      <c r="I13" s="96" t="s">
        <v>221</v>
      </c>
      <c r="J13" s="96" t="s">
        <v>205</v>
      </c>
      <c r="K13" s="98" t="s">
        <v>39</v>
      </c>
      <c r="L13" s="102">
        <v>61.087000000000003</v>
      </c>
      <c r="M13" s="102">
        <v>62.573999999999998</v>
      </c>
      <c r="N13" s="212">
        <f>L13+M13</f>
        <v>123.661</v>
      </c>
    </row>
    <row r="14" spans="1:254" ht="38.25" customHeight="1"/>
    <row r="15" spans="1:254" ht="33" customHeight="1">
      <c r="D15" s="190" t="s">
        <v>339</v>
      </c>
      <c r="E15" s="190"/>
      <c r="F15" s="190"/>
      <c r="G15" s="190"/>
      <c r="H15" s="191"/>
      <c r="I15" s="192"/>
      <c r="J15" s="191"/>
      <c r="K15" s="41" t="s">
        <v>246</v>
      </c>
    </row>
    <row r="16" spans="1:254" ht="33" customHeight="1">
      <c r="D16" s="190"/>
      <c r="E16" s="190"/>
      <c r="F16" s="190"/>
      <c r="G16" s="190"/>
      <c r="H16" s="191"/>
      <c r="I16" s="192"/>
      <c r="J16" s="191"/>
      <c r="K16" s="41"/>
    </row>
    <row r="17" spans="4:11" ht="33" customHeight="1">
      <c r="D17" s="190" t="s">
        <v>247</v>
      </c>
      <c r="E17" s="190"/>
      <c r="F17" s="190"/>
      <c r="G17" s="190"/>
      <c r="H17" s="190"/>
      <c r="I17" s="190"/>
      <c r="J17" s="190"/>
      <c r="K17" s="45" t="s">
        <v>248</v>
      </c>
    </row>
  </sheetData>
  <mergeCells count="34">
    <mergeCell ref="G9:G10"/>
    <mergeCell ref="H9:H10"/>
    <mergeCell ref="I9:I10"/>
    <mergeCell ref="K9:K10"/>
    <mergeCell ref="L9:M9"/>
    <mergeCell ref="N9:N10"/>
    <mergeCell ref="A3:N3"/>
    <mergeCell ref="A4:N4"/>
    <mergeCell ref="A5:N5"/>
    <mergeCell ref="A6:N6"/>
    <mergeCell ref="A9:A10"/>
    <mergeCell ref="B9:B10"/>
    <mergeCell ref="C9:C10"/>
    <mergeCell ref="D9:D10"/>
    <mergeCell ref="E9:E10"/>
    <mergeCell ref="F9:F10"/>
    <mergeCell ref="FI2:FW2"/>
    <mergeCell ref="FX2:GL2"/>
    <mergeCell ref="GM2:HA2"/>
    <mergeCell ref="HB2:HP2"/>
    <mergeCell ref="HQ2:IE2"/>
    <mergeCell ref="IF2:IT2"/>
    <mergeCell ref="BW2:CK2"/>
    <mergeCell ref="CL2:CZ2"/>
    <mergeCell ref="DA2:DO2"/>
    <mergeCell ref="DP2:ED2"/>
    <mergeCell ref="EE2:ES2"/>
    <mergeCell ref="ET2:FH2"/>
    <mergeCell ref="A1:N1"/>
    <mergeCell ref="A2:N2"/>
    <mergeCell ref="O2:AC2"/>
    <mergeCell ref="AD2:AR2"/>
    <mergeCell ref="AS2:BG2"/>
    <mergeCell ref="BH2:BV2"/>
  </mergeCells>
  <conditionalFormatting sqref="D11:D13 G11:K13">
    <cfRule type="expression" dxfId="22" priority="9">
      <formula>$Q11="нет"</formula>
    </cfRule>
  </conditionalFormatting>
  <conditionalFormatting sqref="D11:D13 G11:K13">
    <cfRule type="expression" dxfId="21" priority="8" stopIfTrue="1">
      <formula>#REF!=2018</formula>
    </cfRule>
  </conditionalFormatting>
  <conditionalFormatting sqref="D11:D13 G11:K13">
    <cfRule type="expression" dxfId="20" priority="5">
      <formula>$B11="конкур"</formula>
    </cfRule>
    <cfRule type="expression" dxfId="19" priority="6">
      <formula>$B11="выездка"</formula>
    </cfRule>
    <cfRule type="expression" dxfId="18" priority="7">
      <formula>$B11="троеборье"</formula>
    </cfRule>
  </conditionalFormatting>
  <conditionalFormatting sqref="D13 G13:I13 K13">
    <cfRule type="expression" dxfId="17" priority="4" stopIfTrue="1">
      <formula>#REF!=2018</formula>
    </cfRule>
  </conditionalFormatting>
  <conditionalFormatting sqref="K13">
    <cfRule type="expression" dxfId="16" priority="1">
      <formula>$B13="конкур"</formula>
    </cfRule>
    <cfRule type="expression" dxfId="15" priority="2">
      <formula>$B13="выездка"</formula>
    </cfRule>
    <cfRule type="expression" dxfId="14" priority="3">
      <formula>$B13="троеборье"</formula>
    </cfRule>
  </conditionalFormatting>
  <pageMargins left="0.19685039370078741" right="0.15748031496062992" top="0.59055118110236227" bottom="0.59055118110236227" header="0.23622047244094491" footer="0.15748031496062992"/>
  <pageSetup paperSize="9" scale="63" orientation="portrait" r:id="rId1"/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F22"/>
  <sheetViews>
    <sheetView view="pageBreakPreview" zoomScale="75" zoomScaleSheetLayoutView="75" workbookViewId="0">
      <selection activeCell="J49" sqref="J49"/>
    </sheetView>
  </sheetViews>
  <sheetFormatPr defaultRowHeight="15"/>
  <cols>
    <col min="1" max="1" width="4.85546875" style="175" customWidth="1"/>
    <col min="2" max="2" width="5.42578125" style="175" hidden="1" customWidth="1"/>
    <col min="3" max="3" width="5.140625" style="175" customWidth="1"/>
    <col min="4" max="4" width="21.140625" style="175" customWidth="1"/>
    <col min="5" max="5" width="8.28515625" style="175" customWidth="1"/>
    <col min="6" max="6" width="6.5703125" style="175" customWidth="1"/>
    <col min="7" max="7" width="34.85546875" style="175" customWidth="1"/>
    <col min="8" max="8" width="10.42578125" style="175" customWidth="1"/>
    <col min="9" max="9" width="15.28515625" style="175" customWidth="1"/>
    <col min="10" max="10" width="12.7109375" style="175" hidden="1" customWidth="1"/>
    <col min="11" max="11" width="20.5703125" style="175" customWidth="1"/>
    <col min="12" max="12" width="6.140625" style="175" customWidth="1"/>
    <col min="13" max="13" width="9.140625" style="175" customWidth="1"/>
    <col min="14" max="14" width="3.7109375" style="175" customWidth="1"/>
    <col min="15" max="15" width="6.140625" style="175" customWidth="1"/>
    <col min="16" max="16" width="9.140625" style="175" customWidth="1"/>
    <col min="17" max="17" width="3.7109375" style="175" customWidth="1"/>
    <col min="18" max="18" width="6.28515625" style="175" customWidth="1"/>
    <col min="19" max="19" width="8.85546875" style="175" customWidth="1"/>
    <col min="20" max="20" width="3.7109375" style="175" customWidth="1"/>
    <col min="21" max="21" width="6.28515625" style="175" customWidth="1"/>
    <col min="22" max="22" width="8.85546875" style="175" customWidth="1"/>
    <col min="23" max="23" width="3.7109375" style="175" customWidth="1"/>
    <col min="24" max="24" width="6.28515625" style="175" customWidth="1"/>
    <col min="25" max="25" width="9.140625" style="175" customWidth="1"/>
    <col min="26" max="26" width="3.7109375" style="175" customWidth="1"/>
    <col min="27" max="28" width="4.85546875" style="175" customWidth="1"/>
    <col min="29" max="29" width="6.42578125" style="175" customWidth="1"/>
    <col min="30" max="30" width="6.28515625" style="175" hidden="1" customWidth="1"/>
    <col min="31" max="31" width="8.7109375" style="175" customWidth="1"/>
    <col min="32" max="32" width="7.5703125" style="175" customWidth="1"/>
    <col min="33" max="16384" width="9.140625" style="175"/>
  </cols>
  <sheetData>
    <row r="1" spans="1:32" ht="64.5" customHeight="1">
      <c r="A1" s="50" t="s">
        <v>256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</row>
    <row r="2" spans="1:32" ht="21" customHeight="1">
      <c r="A2" s="53" t="s">
        <v>257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</row>
    <row r="3" spans="1:32" ht="15" customHeight="1">
      <c r="A3" s="52" t="s">
        <v>321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</row>
    <row r="4" spans="1:32" ht="19.5" customHeight="1">
      <c r="A4" s="55" t="s">
        <v>259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</row>
    <row r="5" spans="1:32" ht="20.25" customHeight="1">
      <c r="A5" s="56" t="s">
        <v>359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</row>
    <row r="6" spans="1:32" ht="20.25" customHeight="1">
      <c r="A6" s="58" t="s">
        <v>348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</row>
    <row r="7" spans="1:32" ht="19.149999999999999" customHeight="1">
      <c r="A7" s="58" t="s">
        <v>360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</row>
    <row r="8" spans="1:32" ht="19.149999999999999" customHeight="1"/>
    <row r="9" spans="1:32" ht="15" customHeight="1">
      <c r="A9" s="59" t="s">
        <v>263</v>
      </c>
      <c r="B9" s="176"/>
      <c r="C9" s="176"/>
      <c r="D9" s="177"/>
      <c r="E9" s="61"/>
      <c r="F9" s="61"/>
      <c r="G9" s="61"/>
      <c r="H9" s="61"/>
      <c r="I9" s="62"/>
      <c r="J9" s="62"/>
      <c r="K9" s="60"/>
      <c r="L9" s="63"/>
      <c r="M9" s="64"/>
      <c r="N9" s="65"/>
      <c r="O9" s="63"/>
      <c r="P9" s="64"/>
      <c r="Q9" s="65"/>
      <c r="R9" s="63"/>
      <c r="S9" s="66"/>
      <c r="T9" s="65"/>
      <c r="U9" s="63"/>
      <c r="V9" s="66"/>
      <c r="W9" s="65"/>
      <c r="X9" s="63"/>
      <c r="Y9" s="66"/>
      <c r="Z9" s="65"/>
      <c r="AA9" s="65"/>
      <c r="AB9" s="65"/>
      <c r="AC9" s="65"/>
      <c r="AD9" s="65"/>
      <c r="AE9" s="67" t="s">
        <v>264</v>
      </c>
      <c r="AF9" s="68"/>
    </row>
    <row r="10" spans="1:32" ht="20.100000000000001" customHeight="1">
      <c r="A10" s="178" t="s">
        <v>265</v>
      </c>
      <c r="B10" s="179"/>
      <c r="C10" s="179" t="s">
        <v>6</v>
      </c>
      <c r="D10" s="180" t="s">
        <v>266</v>
      </c>
      <c r="E10" s="180" t="s">
        <v>9</v>
      </c>
      <c r="F10" s="178" t="s">
        <v>10</v>
      </c>
      <c r="G10" s="180" t="s">
        <v>267</v>
      </c>
      <c r="H10" s="180" t="s">
        <v>9</v>
      </c>
      <c r="I10" s="180" t="s">
        <v>12</v>
      </c>
      <c r="J10" s="181"/>
      <c r="K10" s="180" t="s">
        <v>14</v>
      </c>
      <c r="L10" s="182" t="s">
        <v>268</v>
      </c>
      <c r="M10" s="182"/>
      <c r="N10" s="182"/>
      <c r="O10" s="182" t="s">
        <v>269</v>
      </c>
      <c r="P10" s="182"/>
      <c r="Q10" s="182"/>
      <c r="R10" s="182" t="s">
        <v>333</v>
      </c>
      <c r="S10" s="182"/>
      <c r="T10" s="182"/>
      <c r="U10" s="182" t="s">
        <v>314</v>
      </c>
      <c r="V10" s="182"/>
      <c r="W10" s="182"/>
      <c r="X10" s="182" t="s">
        <v>272</v>
      </c>
      <c r="Y10" s="182"/>
      <c r="Z10" s="182"/>
      <c r="AA10" s="179" t="s">
        <v>273</v>
      </c>
      <c r="AB10" s="179" t="s">
        <v>274</v>
      </c>
      <c r="AC10" s="178" t="s">
        <v>275</v>
      </c>
      <c r="AD10" s="183" t="s">
        <v>334</v>
      </c>
      <c r="AE10" s="184" t="s">
        <v>277</v>
      </c>
      <c r="AF10" s="180" t="s">
        <v>278</v>
      </c>
    </row>
    <row r="11" spans="1:32" ht="39.950000000000003" customHeight="1">
      <c r="A11" s="178"/>
      <c r="B11" s="179"/>
      <c r="C11" s="179"/>
      <c r="D11" s="180"/>
      <c r="E11" s="180"/>
      <c r="F11" s="178"/>
      <c r="G11" s="180"/>
      <c r="H11" s="180"/>
      <c r="I11" s="180"/>
      <c r="J11" s="181"/>
      <c r="K11" s="180"/>
      <c r="L11" s="88" t="s">
        <v>281</v>
      </c>
      <c r="M11" s="185" t="s">
        <v>282</v>
      </c>
      <c r="N11" s="186" t="s">
        <v>265</v>
      </c>
      <c r="O11" s="88" t="s">
        <v>281</v>
      </c>
      <c r="P11" s="185" t="s">
        <v>282</v>
      </c>
      <c r="Q11" s="186" t="s">
        <v>265</v>
      </c>
      <c r="R11" s="88" t="s">
        <v>281</v>
      </c>
      <c r="S11" s="185" t="s">
        <v>282</v>
      </c>
      <c r="T11" s="186" t="s">
        <v>265</v>
      </c>
      <c r="U11" s="88" t="s">
        <v>281</v>
      </c>
      <c r="V11" s="185" t="s">
        <v>282</v>
      </c>
      <c r="W11" s="186" t="s">
        <v>265</v>
      </c>
      <c r="X11" s="88" t="s">
        <v>281</v>
      </c>
      <c r="Y11" s="185" t="s">
        <v>282</v>
      </c>
      <c r="Z11" s="186" t="s">
        <v>265</v>
      </c>
      <c r="AA11" s="179"/>
      <c r="AB11" s="179"/>
      <c r="AC11" s="178"/>
      <c r="AD11" s="183"/>
      <c r="AE11" s="184"/>
      <c r="AF11" s="180"/>
    </row>
    <row r="12" spans="1:32" ht="50.45" customHeight="1">
      <c r="A12" s="91">
        <v>1</v>
      </c>
      <c r="B12" s="92"/>
      <c r="C12" s="213">
        <v>41</v>
      </c>
      <c r="D12" s="126" t="s">
        <v>361</v>
      </c>
      <c r="E12" s="95" t="s">
        <v>190</v>
      </c>
      <c r="F12" s="96" t="s">
        <v>67</v>
      </c>
      <c r="G12" s="97" t="s">
        <v>362</v>
      </c>
      <c r="H12" s="95" t="s">
        <v>192</v>
      </c>
      <c r="I12" s="96" t="s">
        <v>193</v>
      </c>
      <c r="J12" s="96" t="s">
        <v>100</v>
      </c>
      <c r="K12" s="98" t="s">
        <v>39</v>
      </c>
      <c r="L12" s="99">
        <v>227</v>
      </c>
      <c r="M12" s="102">
        <f t="shared" ref="M12:M19" si="0">L12/3.4-IF($AA12=1,2,IF($AA12=2,3,0))</f>
        <v>66.764705882352942</v>
      </c>
      <c r="N12" s="187">
        <f t="shared" ref="N12:N19" si="1">RANK(M12,M$12:M$19,0)</f>
        <v>1</v>
      </c>
      <c r="O12" s="99">
        <v>232</v>
      </c>
      <c r="P12" s="102">
        <f t="shared" ref="P12:P19" si="2">O12/3.4-IF($AA12=1,2,IF($AA12=2,3,0))</f>
        <v>68.235294117647058</v>
      </c>
      <c r="Q12" s="187">
        <f t="shared" ref="Q12:Q19" si="3">RANK(P12,P$12:P$19,0)</f>
        <v>2</v>
      </c>
      <c r="R12" s="99">
        <v>234.5</v>
      </c>
      <c r="S12" s="102">
        <f t="shared" ref="S12:S19" si="4">R12/3.4-IF($AA12=1,2,IF($AA12=2,3,0))</f>
        <v>68.970588235294116</v>
      </c>
      <c r="T12" s="187">
        <f t="shared" ref="T12:T19" si="5">RANK(S12,S$12:S$19,0)</f>
        <v>1</v>
      </c>
      <c r="U12" s="99">
        <v>235</v>
      </c>
      <c r="V12" s="102">
        <f t="shared" ref="V12:V19" si="6">U12/3.4-IF($AA12=1,2,IF($AA12=2,3,0))</f>
        <v>69.117647058823536</v>
      </c>
      <c r="W12" s="187">
        <f t="shared" ref="W12:W19" si="7">RANK(V12,V$12:V$19,0)</f>
        <v>1</v>
      </c>
      <c r="X12" s="99">
        <v>231</v>
      </c>
      <c r="Y12" s="102">
        <f t="shared" ref="Y12:Y19" si="8">X12/3.4-IF($AA12=1,2,IF($AA12=2,3,0))</f>
        <v>67.941176470588232</v>
      </c>
      <c r="Z12" s="187">
        <f t="shared" ref="Z12:Z19" si="9">RANK(Y12,Y$12:Y$19,0)</f>
        <v>1</v>
      </c>
      <c r="AA12" s="181"/>
      <c r="AB12" s="188"/>
      <c r="AC12" s="99">
        <f t="shared" ref="AC12:AC19" si="10">L12+R12+X12+O12+U12</f>
        <v>1159.5</v>
      </c>
      <c r="AD12" s="102"/>
      <c r="AE12" s="102">
        <f t="shared" ref="AE12:AE19" si="11">ROUND(SUM(M12,S12,Y12,P12,V12)/5,3)</f>
        <v>68.206000000000003</v>
      </c>
      <c r="AF12" s="189" t="s">
        <v>67</v>
      </c>
    </row>
    <row r="13" spans="1:32" ht="50.45" customHeight="1">
      <c r="A13" s="91">
        <v>2</v>
      </c>
      <c r="B13" s="92"/>
      <c r="C13" s="213">
        <v>39</v>
      </c>
      <c r="D13" s="126" t="s">
        <v>363</v>
      </c>
      <c r="E13" s="95" t="s">
        <v>180</v>
      </c>
      <c r="F13" s="96" t="s">
        <v>67</v>
      </c>
      <c r="G13" s="97" t="s">
        <v>364</v>
      </c>
      <c r="H13" s="95" t="s">
        <v>182</v>
      </c>
      <c r="I13" s="96" t="s">
        <v>183</v>
      </c>
      <c r="J13" s="96" t="s">
        <v>184</v>
      </c>
      <c r="K13" s="98" t="s">
        <v>172</v>
      </c>
      <c r="L13" s="99">
        <v>224.5</v>
      </c>
      <c r="M13" s="102">
        <f t="shared" si="0"/>
        <v>66.029411764705884</v>
      </c>
      <c r="N13" s="187">
        <f t="shared" si="1"/>
        <v>2</v>
      </c>
      <c r="O13" s="99">
        <v>235</v>
      </c>
      <c r="P13" s="102">
        <f t="shared" si="2"/>
        <v>69.117647058823536</v>
      </c>
      <c r="Q13" s="187">
        <f t="shared" si="3"/>
        <v>1</v>
      </c>
      <c r="R13" s="99">
        <v>227.5</v>
      </c>
      <c r="S13" s="102">
        <f t="shared" si="4"/>
        <v>66.911764705882348</v>
      </c>
      <c r="T13" s="187">
        <f t="shared" si="5"/>
        <v>2</v>
      </c>
      <c r="U13" s="99">
        <v>233</v>
      </c>
      <c r="V13" s="102">
        <f t="shared" si="6"/>
        <v>68.529411764705884</v>
      </c>
      <c r="W13" s="187">
        <f t="shared" si="7"/>
        <v>2</v>
      </c>
      <c r="X13" s="99">
        <v>227</v>
      </c>
      <c r="Y13" s="102">
        <f t="shared" si="8"/>
        <v>66.764705882352942</v>
      </c>
      <c r="Z13" s="187">
        <f t="shared" si="9"/>
        <v>3</v>
      </c>
      <c r="AA13" s="181"/>
      <c r="AB13" s="188"/>
      <c r="AC13" s="99">
        <f t="shared" si="10"/>
        <v>1147</v>
      </c>
      <c r="AD13" s="102"/>
      <c r="AE13" s="102">
        <f t="shared" si="11"/>
        <v>67.471000000000004</v>
      </c>
      <c r="AF13" s="189" t="s">
        <v>67</v>
      </c>
    </row>
    <row r="14" spans="1:32" ht="50.45" customHeight="1">
      <c r="A14" s="91">
        <v>3</v>
      </c>
      <c r="B14" s="92"/>
      <c r="C14" s="213">
        <v>37</v>
      </c>
      <c r="D14" s="126" t="s">
        <v>365</v>
      </c>
      <c r="E14" s="95" t="s">
        <v>167</v>
      </c>
      <c r="F14" s="96" t="s">
        <v>67</v>
      </c>
      <c r="G14" s="97" t="s">
        <v>366</v>
      </c>
      <c r="H14" s="95" t="s">
        <v>169</v>
      </c>
      <c r="I14" s="96" t="s">
        <v>170</v>
      </c>
      <c r="J14" s="96" t="s">
        <v>171</v>
      </c>
      <c r="K14" s="98" t="s">
        <v>172</v>
      </c>
      <c r="L14" s="99">
        <v>219.5</v>
      </c>
      <c r="M14" s="102">
        <f t="shared" si="0"/>
        <v>64.558823529411768</v>
      </c>
      <c r="N14" s="187">
        <f t="shared" si="1"/>
        <v>6</v>
      </c>
      <c r="O14" s="99">
        <v>226</v>
      </c>
      <c r="P14" s="102">
        <f t="shared" si="2"/>
        <v>66.470588235294116</v>
      </c>
      <c r="Q14" s="187">
        <f t="shared" si="3"/>
        <v>3</v>
      </c>
      <c r="R14" s="99">
        <v>226</v>
      </c>
      <c r="S14" s="102">
        <f t="shared" si="4"/>
        <v>66.470588235294116</v>
      </c>
      <c r="T14" s="187">
        <f t="shared" si="5"/>
        <v>4</v>
      </c>
      <c r="U14" s="99">
        <v>227.5</v>
      </c>
      <c r="V14" s="102">
        <f t="shared" si="6"/>
        <v>66.911764705882348</v>
      </c>
      <c r="W14" s="187">
        <f t="shared" si="7"/>
        <v>3</v>
      </c>
      <c r="X14" s="99">
        <v>227.5</v>
      </c>
      <c r="Y14" s="102">
        <f t="shared" si="8"/>
        <v>66.911764705882348</v>
      </c>
      <c r="Z14" s="187">
        <f t="shared" si="9"/>
        <v>2</v>
      </c>
      <c r="AA14" s="181"/>
      <c r="AB14" s="188"/>
      <c r="AC14" s="99">
        <f t="shared" si="10"/>
        <v>1126.5</v>
      </c>
      <c r="AD14" s="102"/>
      <c r="AE14" s="102">
        <f t="shared" si="11"/>
        <v>66.265000000000001</v>
      </c>
      <c r="AF14" s="189" t="s">
        <v>67</v>
      </c>
    </row>
    <row r="15" spans="1:32" ht="50.45" customHeight="1">
      <c r="A15" s="91">
        <v>4</v>
      </c>
      <c r="B15" s="92"/>
      <c r="C15" s="213">
        <v>43</v>
      </c>
      <c r="D15" s="126" t="s">
        <v>367</v>
      </c>
      <c r="E15" s="95" t="s">
        <v>208</v>
      </c>
      <c r="F15" s="96">
        <v>1</v>
      </c>
      <c r="G15" s="97" t="s">
        <v>368</v>
      </c>
      <c r="H15" s="95" t="s">
        <v>210</v>
      </c>
      <c r="I15" s="96" t="s">
        <v>211</v>
      </c>
      <c r="J15" s="96" t="s">
        <v>205</v>
      </c>
      <c r="K15" s="98" t="s">
        <v>206</v>
      </c>
      <c r="L15" s="99">
        <v>222.5</v>
      </c>
      <c r="M15" s="102">
        <f t="shared" si="0"/>
        <v>65.441176470588232</v>
      </c>
      <c r="N15" s="187">
        <f t="shared" si="1"/>
        <v>3</v>
      </c>
      <c r="O15" s="99">
        <v>225.5</v>
      </c>
      <c r="P15" s="102">
        <f t="shared" si="2"/>
        <v>66.32352941176471</v>
      </c>
      <c r="Q15" s="187">
        <f t="shared" si="3"/>
        <v>4</v>
      </c>
      <c r="R15" s="99">
        <v>226.5</v>
      </c>
      <c r="S15" s="102">
        <f t="shared" si="4"/>
        <v>66.617647058823536</v>
      </c>
      <c r="T15" s="187">
        <f t="shared" si="5"/>
        <v>3</v>
      </c>
      <c r="U15" s="99">
        <v>226.5</v>
      </c>
      <c r="V15" s="102">
        <f t="shared" si="6"/>
        <v>66.617647058823536</v>
      </c>
      <c r="W15" s="187">
        <f t="shared" si="7"/>
        <v>6</v>
      </c>
      <c r="X15" s="99">
        <v>221.5</v>
      </c>
      <c r="Y15" s="102">
        <f t="shared" si="8"/>
        <v>65.14705882352942</v>
      </c>
      <c r="Z15" s="187">
        <f t="shared" si="9"/>
        <v>4</v>
      </c>
      <c r="AA15" s="181"/>
      <c r="AB15" s="188"/>
      <c r="AC15" s="99">
        <f t="shared" si="10"/>
        <v>1122.5</v>
      </c>
      <c r="AD15" s="102"/>
      <c r="AE15" s="102">
        <f t="shared" si="11"/>
        <v>66.028999999999996</v>
      </c>
      <c r="AF15" s="189" t="s">
        <v>67</v>
      </c>
    </row>
    <row r="16" spans="1:32" ht="50.45" customHeight="1">
      <c r="A16" s="91">
        <v>5</v>
      </c>
      <c r="B16" s="92"/>
      <c r="C16" s="213">
        <v>38</v>
      </c>
      <c r="D16" s="126" t="s">
        <v>369</v>
      </c>
      <c r="E16" s="95" t="s">
        <v>174</v>
      </c>
      <c r="F16" s="96" t="s">
        <v>67</v>
      </c>
      <c r="G16" s="97" t="s">
        <v>370</v>
      </c>
      <c r="H16" s="95" t="s">
        <v>176</v>
      </c>
      <c r="I16" s="96" t="s">
        <v>177</v>
      </c>
      <c r="J16" s="96" t="s">
        <v>178</v>
      </c>
      <c r="K16" s="98" t="s">
        <v>23</v>
      </c>
      <c r="L16" s="99">
        <v>221.5</v>
      </c>
      <c r="M16" s="102">
        <f t="shared" si="0"/>
        <v>65.14705882352942</v>
      </c>
      <c r="N16" s="187">
        <f t="shared" si="1"/>
        <v>4</v>
      </c>
      <c r="O16" s="99">
        <v>224.5</v>
      </c>
      <c r="P16" s="102">
        <f t="shared" si="2"/>
        <v>66.029411764705884</v>
      </c>
      <c r="Q16" s="187">
        <f t="shared" si="3"/>
        <v>5</v>
      </c>
      <c r="R16" s="99">
        <v>226</v>
      </c>
      <c r="S16" s="102">
        <f t="shared" si="4"/>
        <v>66.470588235294116</v>
      </c>
      <c r="T16" s="187">
        <f t="shared" si="5"/>
        <v>4</v>
      </c>
      <c r="U16" s="99">
        <v>227.5</v>
      </c>
      <c r="V16" s="102">
        <f t="shared" si="6"/>
        <v>66.911764705882348</v>
      </c>
      <c r="W16" s="187">
        <f t="shared" si="7"/>
        <v>3</v>
      </c>
      <c r="X16" s="99">
        <v>220</v>
      </c>
      <c r="Y16" s="102">
        <f t="shared" si="8"/>
        <v>64.705882352941174</v>
      </c>
      <c r="Z16" s="187">
        <f t="shared" si="9"/>
        <v>5</v>
      </c>
      <c r="AA16" s="181"/>
      <c r="AB16" s="188"/>
      <c r="AC16" s="99">
        <f t="shared" si="10"/>
        <v>1119.5</v>
      </c>
      <c r="AD16" s="102"/>
      <c r="AE16" s="102">
        <f t="shared" si="11"/>
        <v>65.852999999999994</v>
      </c>
      <c r="AF16" s="189" t="s">
        <v>67</v>
      </c>
    </row>
    <row r="17" spans="1:32" ht="50.45" customHeight="1">
      <c r="A17" s="91">
        <v>6</v>
      </c>
      <c r="B17" s="92"/>
      <c r="C17" s="213">
        <v>71</v>
      </c>
      <c r="D17" s="126" t="s">
        <v>371</v>
      </c>
      <c r="E17" s="95" t="s">
        <v>229</v>
      </c>
      <c r="F17" s="109">
        <v>1</v>
      </c>
      <c r="G17" s="97" t="s">
        <v>372</v>
      </c>
      <c r="H17" s="95" t="s">
        <v>231</v>
      </c>
      <c r="I17" s="96" t="s">
        <v>232</v>
      </c>
      <c r="J17" s="96" t="s">
        <v>205</v>
      </c>
      <c r="K17" s="98" t="s">
        <v>172</v>
      </c>
      <c r="L17" s="99">
        <v>221</v>
      </c>
      <c r="M17" s="102">
        <f t="shared" si="0"/>
        <v>65</v>
      </c>
      <c r="N17" s="187">
        <f t="shared" si="1"/>
        <v>5</v>
      </c>
      <c r="O17" s="99">
        <v>222.5</v>
      </c>
      <c r="P17" s="102">
        <f t="shared" si="2"/>
        <v>65.441176470588232</v>
      </c>
      <c r="Q17" s="187">
        <f t="shared" si="3"/>
        <v>6</v>
      </c>
      <c r="R17" s="99">
        <v>223</v>
      </c>
      <c r="S17" s="102">
        <f t="shared" si="4"/>
        <v>65.588235294117652</v>
      </c>
      <c r="T17" s="187">
        <f t="shared" si="5"/>
        <v>6</v>
      </c>
      <c r="U17" s="99">
        <v>227</v>
      </c>
      <c r="V17" s="102">
        <f t="shared" si="6"/>
        <v>66.764705882352942</v>
      </c>
      <c r="W17" s="187">
        <f t="shared" si="7"/>
        <v>5</v>
      </c>
      <c r="X17" s="99">
        <v>217.5</v>
      </c>
      <c r="Y17" s="102">
        <f t="shared" si="8"/>
        <v>63.970588235294116</v>
      </c>
      <c r="Z17" s="187">
        <f t="shared" si="9"/>
        <v>6</v>
      </c>
      <c r="AA17" s="181"/>
      <c r="AB17" s="188"/>
      <c r="AC17" s="99">
        <f t="shared" si="10"/>
        <v>1111</v>
      </c>
      <c r="AD17" s="102"/>
      <c r="AE17" s="102">
        <f t="shared" si="11"/>
        <v>65.352999999999994</v>
      </c>
      <c r="AF17" s="189" t="s">
        <v>67</v>
      </c>
    </row>
    <row r="18" spans="1:32" ht="50.45" customHeight="1">
      <c r="A18" s="91">
        <v>7</v>
      </c>
      <c r="B18" s="92"/>
      <c r="C18" s="213">
        <v>43</v>
      </c>
      <c r="D18" s="126" t="s">
        <v>373</v>
      </c>
      <c r="E18" s="95" t="s">
        <v>201</v>
      </c>
      <c r="F18" s="96" t="s">
        <v>67</v>
      </c>
      <c r="G18" s="97" t="s">
        <v>374</v>
      </c>
      <c r="H18" s="95" t="s">
        <v>203</v>
      </c>
      <c r="I18" s="96" t="s">
        <v>204</v>
      </c>
      <c r="J18" s="96" t="s">
        <v>205</v>
      </c>
      <c r="K18" s="98" t="s">
        <v>206</v>
      </c>
      <c r="L18" s="99">
        <v>215.5</v>
      </c>
      <c r="M18" s="102">
        <f t="shared" si="0"/>
        <v>63.382352941176471</v>
      </c>
      <c r="N18" s="187">
        <f t="shared" si="1"/>
        <v>7</v>
      </c>
      <c r="O18" s="99">
        <v>221</v>
      </c>
      <c r="P18" s="102">
        <f t="shared" si="2"/>
        <v>65</v>
      </c>
      <c r="Q18" s="187">
        <f t="shared" si="3"/>
        <v>7</v>
      </c>
      <c r="R18" s="99">
        <v>217.5</v>
      </c>
      <c r="S18" s="102">
        <f t="shared" si="4"/>
        <v>63.970588235294116</v>
      </c>
      <c r="T18" s="187">
        <f t="shared" si="5"/>
        <v>7</v>
      </c>
      <c r="U18" s="99">
        <v>212.5</v>
      </c>
      <c r="V18" s="102">
        <f t="shared" si="6"/>
        <v>62.5</v>
      </c>
      <c r="W18" s="187">
        <f t="shared" si="7"/>
        <v>7</v>
      </c>
      <c r="X18" s="99">
        <v>213.5</v>
      </c>
      <c r="Y18" s="102">
        <f t="shared" si="8"/>
        <v>62.794117647058826</v>
      </c>
      <c r="Z18" s="187">
        <f t="shared" si="9"/>
        <v>7</v>
      </c>
      <c r="AA18" s="181"/>
      <c r="AB18" s="188"/>
      <c r="AC18" s="99">
        <f t="shared" si="10"/>
        <v>1080</v>
      </c>
      <c r="AD18" s="102"/>
      <c r="AE18" s="102">
        <f t="shared" si="11"/>
        <v>63.529000000000003</v>
      </c>
      <c r="AF18" s="189">
        <v>2</v>
      </c>
    </row>
    <row r="19" spans="1:32" ht="50.45" customHeight="1">
      <c r="A19" s="91">
        <v>8</v>
      </c>
      <c r="B19" s="92"/>
      <c r="C19" s="213">
        <v>75</v>
      </c>
      <c r="D19" s="126" t="s">
        <v>375</v>
      </c>
      <c r="E19" s="95" t="s">
        <v>234</v>
      </c>
      <c r="F19" s="109">
        <v>2</v>
      </c>
      <c r="G19" s="97" t="s">
        <v>376</v>
      </c>
      <c r="H19" s="95" t="s">
        <v>236</v>
      </c>
      <c r="I19" s="96" t="s">
        <v>38</v>
      </c>
      <c r="J19" s="96" t="s">
        <v>38</v>
      </c>
      <c r="K19" s="98" t="s">
        <v>206</v>
      </c>
      <c r="L19" s="99">
        <v>179</v>
      </c>
      <c r="M19" s="102">
        <f t="shared" si="0"/>
        <v>52.647058823529413</v>
      </c>
      <c r="N19" s="187">
        <f t="shared" si="1"/>
        <v>8</v>
      </c>
      <c r="O19" s="99">
        <v>172.5</v>
      </c>
      <c r="P19" s="102">
        <f t="shared" si="2"/>
        <v>50.735294117647058</v>
      </c>
      <c r="Q19" s="187">
        <f t="shared" si="3"/>
        <v>8</v>
      </c>
      <c r="R19" s="99">
        <v>177</v>
      </c>
      <c r="S19" s="102">
        <f t="shared" si="4"/>
        <v>52.058823529411768</v>
      </c>
      <c r="T19" s="187">
        <f t="shared" si="5"/>
        <v>8</v>
      </c>
      <c r="U19" s="99">
        <v>188</v>
      </c>
      <c r="V19" s="102">
        <f t="shared" si="6"/>
        <v>55.294117647058826</v>
      </c>
      <c r="W19" s="187">
        <f t="shared" si="7"/>
        <v>8</v>
      </c>
      <c r="X19" s="99">
        <v>184.5</v>
      </c>
      <c r="Y19" s="102">
        <f t="shared" si="8"/>
        <v>54.264705882352942</v>
      </c>
      <c r="Z19" s="187">
        <f t="shared" si="9"/>
        <v>8</v>
      </c>
      <c r="AA19" s="181"/>
      <c r="AB19" s="188"/>
      <c r="AC19" s="99">
        <f t="shared" si="10"/>
        <v>901</v>
      </c>
      <c r="AD19" s="102"/>
      <c r="AE19" s="102">
        <f t="shared" si="11"/>
        <v>53</v>
      </c>
      <c r="AF19" s="189" t="s">
        <v>310</v>
      </c>
    </row>
    <row r="20" spans="1:32" ht="33.75" customHeight="1">
      <c r="D20" s="190" t="s">
        <v>339</v>
      </c>
      <c r="E20" s="190"/>
      <c r="F20" s="190"/>
      <c r="G20" s="190"/>
      <c r="H20" s="191"/>
      <c r="I20" s="192"/>
      <c r="J20" s="191"/>
      <c r="K20" s="41" t="s">
        <v>246</v>
      </c>
    </row>
    <row r="21" spans="1:32" ht="18" customHeight="1">
      <c r="D21" s="190"/>
      <c r="E21" s="190"/>
      <c r="F21" s="190"/>
      <c r="G21" s="190"/>
      <c r="H21" s="191"/>
      <c r="I21" s="192"/>
      <c r="J21" s="191"/>
      <c r="K21" s="41"/>
    </row>
    <row r="22" spans="1:32" ht="33" customHeight="1">
      <c r="D22" s="190" t="s">
        <v>247</v>
      </c>
      <c r="E22" s="190"/>
      <c r="F22" s="190"/>
      <c r="G22" s="190"/>
      <c r="H22" s="190"/>
      <c r="I22" s="190"/>
      <c r="J22" s="190"/>
      <c r="K22" s="45" t="s">
        <v>248</v>
      </c>
    </row>
  </sheetData>
  <mergeCells count="28">
    <mergeCell ref="AA10:AA11"/>
    <mergeCell ref="AB10:AB11"/>
    <mergeCell ref="AC10:AC11"/>
    <mergeCell ref="AD10:AD11"/>
    <mergeCell ref="AE10:AE11"/>
    <mergeCell ref="AF10:AF11"/>
    <mergeCell ref="K10:K11"/>
    <mergeCell ref="L10:N10"/>
    <mergeCell ref="O10:Q10"/>
    <mergeCell ref="R10:T10"/>
    <mergeCell ref="U10:W10"/>
    <mergeCell ref="X10:Z10"/>
    <mergeCell ref="A7:AF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1:AF1"/>
    <mergeCell ref="A2:AF2"/>
    <mergeCell ref="A3:AF3"/>
    <mergeCell ref="A4:AF4"/>
    <mergeCell ref="A5:AF5"/>
    <mergeCell ref="A6:AF6"/>
  </mergeCells>
  <pageMargins left="0.19685039370078741" right="0.15748031496062992" top="0.39370078740157483" bottom="0.59055118110236227" header="0.23622047244094491" footer="0.15748031496062992"/>
  <pageSetup paperSize="9" scale="58" fitToHeight="2" orientation="landscape" r:id="rId1"/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F22"/>
  <sheetViews>
    <sheetView view="pageBreakPreview" zoomScale="75" zoomScaleSheetLayoutView="75" workbookViewId="0">
      <selection activeCell="J49" sqref="J49"/>
    </sheetView>
  </sheetViews>
  <sheetFormatPr defaultRowHeight="15"/>
  <cols>
    <col min="1" max="1" width="4.85546875" style="175" customWidth="1"/>
    <col min="2" max="2" width="5.42578125" style="175" hidden="1" customWidth="1"/>
    <col min="3" max="3" width="6.140625" style="175" customWidth="1"/>
    <col min="4" max="4" width="21.140625" style="175" customWidth="1"/>
    <col min="5" max="5" width="8.28515625" style="175" customWidth="1"/>
    <col min="6" max="6" width="5.85546875" style="175" customWidth="1"/>
    <col min="7" max="7" width="34.85546875" style="175" customWidth="1"/>
    <col min="8" max="8" width="10.42578125" style="175" customWidth="1"/>
    <col min="9" max="9" width="15.28515625" style="175" hidden="1" customWidth="1"/>
    <col min="10" max="10" width="12.7109375" style="175" hidden="1" customWidth="1"/>
    <col min="11" max="11" width="25.140625" style="175" customWidth="1"/>
    <col min="12" max="12" width="6.140625" style="175" customWidth="1"/>
    <col min="13" max="13" width="9.140625" style="175" customWidth="1"/>
    <col min="14" max="14" width="3.7109375" style="175" customWidth="1"/>
    <col min="15" max="15" width="6.140625" style="175" customWidth="1"/>
    <col min="16" max="16" width="9.140625" style="175" customWidth="1"/>
    <col min="17" max="17" width="3.7109375" style="175" customWidth="1"/>
    <col min="18" max="18" width="6.28515625" style="175" customWidth="1"/>
    <col min="19" max="19" width="8.85546875" style="175" customWidth="1"/>
    <col min="20" max="20" width="3.7109375" style="175" customWidth="1"/>
    <col min="21" max="21" width="6.28515625" style="175" customWidth="1"/>
    <col min="22" max="22" width="8.85546875" style="175" customWidth="1"/>
    <col min="23" max="23" width="3.7109375" style="175" customWidth="1"/>
    <col min="24" max="24" width="6.28515625" style="175" customWidth="1"/>
    <col min="25" max="25" width="9.140625" style="175" customWidth="1"/>
    <col min="26" max="26" width="3.7109375" style="175" customWidth="1"/>
    <col min="27" max="28" width="4.85546875" style="175" customWidth="1"/>
    <col min="29" max="29" width="6.42578125" style="175" customWidth="1"/>
    <col min="30" max="30" width="6.28515625" style="175" hidden="1" customWidth="1"/>
    <col min="31" max="31" width="8.7109375" style="175" customWidth="1"/>
    <col min="32" max="32" width="7.5703125" style="175" customWidth="1"/>
    <col min="33" max="16384" width="9.140625" style="175"/>
  </cols>
  <sheetData>
    <row r="1" spans="1:32" ht="82.5" customHeight="1">
      <c r="A1" s="50" t="s">
        <v>256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</row>
    <row r="2" spans="1:32" ht="21" customHeight="1">
      <c r="A2" s="53" t="s">
        <v>257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</row>
    <row r="3" spans="1:32" ht="18.75" customHeight="1">
      <c r="A3" s="52" t="s">
        <v>321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</row>
    <row r="4" spans="1:32" ht="19.5" customHeight="1">
      <c r="A4" s="55" t="s">
        <v>259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</row>
    <row r="5" spans="1:32" ht="20.25" customHeight="1">
      <c r="A5" s="56" t="s">
        <v>377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</row>
    <row r="6" spans="1:32" ht="21" customHeight="1">
      <c r="A6" s="58" t="s">
        <v>348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</row>
    <row r="7" spans="1:32" ht="19.149999999999999" customHeight="1">
      <c r="A7" s="58" t="s">
        <v>378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</row>
    <row r="8" spans="1:32" ht="19.149999999999999" customHeight="1"/>
    <row r="9" spans="1:32" ht="15" customHeight="1">
      <c r="A9" s="59" t="s">
        <v>263</v>
      </c>
      <c r="B9" s="176"/>
      <c r="C9" s="176"/>
      <c r="D9" s="177"/>
      <c r="E9" s="61"/>
      <c r="F9" s="61"/>
      <c r="G9" s="61"/>
      <c r="H9" s="61"/>
      <c r="I9" s="62"/>
      <c r="J9" s="62"/>
      <c r="K9" s="60"/>
      <c r="L9" s="63"/>
      <c r="M9" s="64"/>
      <c r="N9" s="65"/>
      <c r="O9" s="63"/>
      <c r="P9" s="64"/>
      <c r="Q9" s="65"/>
      <c r="R9" s="63"/>
      <c r="S9" s="66"/>
      <c r="T9" s="65"/>
      <c r="U9" s="63"/>
      <c r="V9" s="66"/>
      <c r="W9" s="65"/>
      <c r="X9" s="63"/>
      <c r="Y9" s="66"/>
      <c r="Z9" s="65"/>
      <c r="AA9" s="65"/>
      <c r="AB9" s="65"/>
      <c r="AC9" s="65"/>
      <c r="AD9" s="65"/>
      <c r="AE9" s="67" t="s">
        <v>313</v>
      </c>
      <c r="AF9" s="68"/>
    </row>
    <row r="10" spans="1:32" ht="20.100000000000001" customHeight="1">
      <c r="A10" s="178" t="s">
        <v>265</v>
      </c>
      <c r="B10" s="179"/>
      <c r="C10" s="179" t="s">
        <v>6</v>
      </c>
      <c r="D10" s="180" t="s">
        <v>266</v>
      </c>
      <c r="E10" s="180" t="s">
        <v>9</v>
      </c>
      <c r="F10" s="178" t="s">
        <v>10</v>
      </c>
      <c r="G10" s="180" t="s">
        <v>267</v>
      </c>
      <c r="H10" s="180" t="s">
        <v>9</v>
      </c>
      <c r="I10" s="180" t="s">
        <v>12</v>
      </c>
      <c r="J10" s="181"/>
      <c r="K10" s="180" t="s">
        <v>14</v>
      </c>
      <c r="L10" s="182" t="s">
        <v>268</v>
      </c>
      <c r="M10" s="182"/>
      <c r="N10" s="182"/>
      <c r="O10" s="182" t="s">
        <v>269</v>
      </c>
      <c r="P10" s="182"/>
      <c r="Q10" s="182"/>
      <c r="R10" s="182" t="s">
        <v>333</v>
      </c>
      <c r="S10" s="182"/>
      <c r="T10" s="182"/>
      <c r="U10" s="182" t="s">
        <v>314</v>
      </c>
      <c r="V10" s="182"/>
      <c r="W10" s="182"/>
      <c r="X10" s="182" t="s">
        <v>272</v>
      </c>
      <c r="Y10" s="182"/>
      <c r="Z10" s="182"/>
      <c r="AA10" s="179" t="s">
        <v>273</v>
      </c>
      <c r="AB10" s="179" t="s">
        <v>274</v>
      </c>
      <c r="AC10" s="178" t="s">
        <v>275</v>
      </c>
      <c r="AD10" s="183" t="s">
        <v>334</v>
      </c>
      <c r="AE10" s="184" t="s">
        <v>277</v>
      </c>
      <c r="AF10" s="180" t="s">
        <v>278</v>
      </c>
    </row>
    <row r="11" spans="1:32" ht="39.950000000000003" customHeight="1">
      <c r="A11" s="178"/>
      <c r="B11" s="179"/>
      <c r="C11" s="179"/>
      <c r="D11" s="180"/>
      <c r="E11" s="180"/>
      <c r="F11" s="178"/>
      <c r="G11" s="180"/>
      <c r="H11" s="180"/>
      <c r="I11" s="180"/>
      <c r="J11" s="181"/>
      <c r="K11" s="180"/>
      <c r="L11" s="88" t="s">
        <v>281</v>
      </c>
      <c r="M11" s="185" t="s">
        <v>282</v>
      </c>
      <c r="N11" s="186" t="s">
        <v>265</v>
      </c>
      <c r="O11" s="88" t="s">
        <v>281</v>
      </c>
      <c r="P11" s="185" t="s">
        <v>282</v>
      </c>
      <c r="Q11" s="186" t="s">
        <v>265</v>
      </c>
      <c r="R11" s="88" t="s">
        <v>281</v>
      </c>
      <c r="S11" s="185" t="s">
        <v>282</v>
      </c>
      <c r="T11" s="186" t="s">
        <v>265</v>
      </c>
      <c r="U11" s="88" t="s">
        <v>281</v>
      </c>
      <c r="V11" s="185" t="s">
        <v>282</v>
      </c>
      <c r="W11" s="186" t="s">
        <v>265</v>
      </c>
      <c r="X11" s="88" t="s">
        <v>281</v>
      </c>
      <c r="Y11" s="185" t="s">
        <v>282</v>
      </c>
      <c r="Z11" s="186" t="s">
        <v>265</v>
      </c>
      <c r="AA11" s="179"/>
      <c r="AB11" s="179"/>
      <c r="AC11" s="178"/>
      <c r="AD11" s="183"/>
      <c r="AE11" s="184"/>
      <c r="AF11" s="180"/>
    </row>
    <row r="12" spans="1:32" ht="50.45" customHeight="1">
      <c r="A12" s="91">
        <v>1</v>
      </c>
      <c r="B12" s="92"/>
      <c r="C12" s="213">
        <v>39</v>
      </c>
      <c r="D12" s="126" t="s">
        <v>363</v>
      </c>
      <c r="E12" s="95" t="s">
        <v>180</v>
      </c>
      <c r="F12" s="96" t="s">
        <v>67</v>
      </c>
      <c r="G12" s="97" t="s">
        <v>364</v>
      </c>
      <c r="H12" s="95" t="s">
        <v>182</v>
      </c>
      <c r="I12" s="96" t="s">
        <v>183</v>
      </c>
      <c r="J12" s="96" t="s">
        <v>184</v>
      </c>
      <c r="K12" s="98" t="s">
        <v>379</v>
      </c>
      <c r="L12" s="99">
        <v>232.5</v>
      </c>
      <c r="M12" s="102">
        <f t="shared" ref="M12:M18" si="0">L12/3.4-IF($AA12=1,2,IF($AA12=2,3,0))</f>
        <v>68.382352941176478</v>
      </c>
      <c r="N12" s="187">
        <f t="shared" ref="N12:N18" si="1">RANK(M12,M$12:M$18,0)</f>
        <v>1</v>
      </c>
      <c r="O12" s="99">
        <v>231.5</v>
      </c>
      <c r="P12" s="102">
        <f t="shared" ref="P12:P18" si="2">O12/3.4-IF($AA12=1,2,IF($AA12=2,3,0))</f>
        <v>68.088235294117652</v>
      </c>
      <c r="Q12" s="187">
        <f t="shared" ref="Q12:Q18" si="3">RANK(P12,P$12:P$18,0)</f>
        <v>1</v>
      </c>
      <c r="R12" s="99">
        <v>233.5</v>
      </c>
      <c r="S12" s="102">
        <f t="shared" ref="S12:S18" si="4">R12/3.4-IF($AA12=1,2,IF($AA12=2,3,0))</f>
        <v>68.67647058823529</v>
      </c>
      <c r="T12" s="187">
        <f t="shared" ref="T12:T18" si="5">RANK(S12,S$12:S$18,0)</f>
        <v>1</v>
      </c>
      <c r="U12" s="99">
        <v>228.5</v>
      </c>
      <c r="V12" s="102">
        <f t="shared" ref="V12:V18" si="6">U12/3.4-IF($AA12=1,2,IF($AA12=2,3,0))</f>
        <v>67.205882352941174</v>
      </c>
      <c r="W12" s="187">
        <f t="shared" ref="W12:W18" si="7">RANK(V12,V$12:V$18,0)</f>
        <v>2</v>
      </c>
      <c r="X12" s="99">
        <v>228.5</v>
      </c>
      <c r="Y12" s="102">
        <f t="shared" ref="Y12:Y18" si="8">X12/3.4-IF($AA12=1,2,IF($AA12=2,3,0))</f>
        <v>67.205882352941174</v>
      </c>
      <c r="Z12" s="187">
        <f t="shared" ref="Z12:Z18" si="9">RANK(Y12,Y$12:Y$18,0)</f>
        <v>1</v>
      </c>
      <c r="AA12" s="181"/>
      <c r="AB12" s="188"/>
      <c r="AC12" s="99">
        <f t="shared" ref="AC12:AC18" si="10">L12+R12+X12+O12+U12</f>
        <v>1154.5</v>
      </c>
      <c r="AD12" s="102"/>
      <c r="AE12" s="102">
        <f t="shared" ref="AE12:AE18" si="11">ROUND(SUM(M12,S12,Y12,P12,V12)/5,3)</f>
        <v>67.912000000000006</v>
      </c>
      <c r="AF12" s="189" t="s">
        <v>67</v>
      </c>
    </row>
    <row r="13" spans="1:32" ht="50.45" customHeight="1">
      <c r="A13" s="91">
        <v>2</v>
      </c>
      <c r="B13" s="92"/>
      <c r="C13" s="213">
        <v>41</v>
      </c>
      <c r="D13" s="126" t="s">
        <v>361</v>
      </c>
      <c r="E13" s="95" t="s">
        <v>190</v>
      </c>
      <c r="F13" s="96" t="s">
        <v>67</v>
      </c>
      <c r="G13" s="97" t="s">
        <v>362</v>
      </c>
      <c r="H13" s="95" t="s">
        <v>192</v>
      </c>
      <c r="I13" s="96" t="s">
        <v>193</v>
      </c>
      <c r="J13" s="96" t="s">
        <v>100</v>
      </c>
      <c r="K13" s="98" t="s">
        <v>380</v>
      </c>
      <c r="L13" s="99">
        <v>227.5</v>
      </c>
      <c r="M13" s="102">
        <f t="shared" si="0"/>
        <v>66.911764705882348</v>
      </c>
      <c r="N13" s="187">
        <f t="shared" si="1"/>
        <v>2</v>
      </c>
      <c r="O13" s="99">
        <v>228.5</v>
      </c>
      <c r="P13" s="102">
        <f t="shared" si="2"/>
        <v>67.205882352941174</v>
      </c>
      <c r="Q13" s="187">
        <f t="shared" si="3"/>
        <v>2</v>
      </c>
      <c r="R13" s="99">
        <v>228</v>
      </c>
      <c r="S13" s="102">
        <f t="shared" si="4"/>
        <v>67.058823529411768</v>
      </c>
      <c r="T13" s="187">
        <f t="shared" si="5"/>
        <v>3</v>
      </c>
      <c r="U13" s="99">
        <v>233</v>
      </c>
      <c r="V13" s="102">
        <f t="shared" si="6"/>
        <v>68.529411764705884</v>
      </c>
      <c r="W13" s="187">
        <f t="shared" si="7"/>
        <v>1</v>
      </c>
      <c r="X13" s="99">
        <v>222</v>
      </c>
      <c r="Y13" s="102">
        <f t="shared" si="8"/>
        <v>65.294117647058826</v>
      </c>
      <c r="Z13" s="187">
        <f t="shared" si="9"/>
        <v>4</v>
      </c>
      <c r="AA13" s="181"/>
      <c r="AB13" s="188"/>
      <c r="AC13" s="99">
        <f t="shared" si="10"/>
        <v>1139</v>
      </c>
      <c r="AD13" s="102"/>
      <c r="AE13" s="102">
        <f t="shared" si="11"/>
        <v>67</v>
      </c>
      <c r="AF13" s="189" t="s">
        <v>67</v>
      </c>
    </row>
    <row r="14" spans="1:32" ht="50.45" customHeight="1">
      <c r="A14" s="91">
        <v>3</v>
      </c>
      <c r="B14" s="92"/>
      <c r="C14" s="213">
        <v>43</v>
      </c>
      <c r="D14" s="126" t="s">
        <v>367</v>
      </c>
      <c r="E14" s="95" t="s">
        <v>208</v>
      </c>
      <c r="F14" s="96" t="s">
        <v>67</v>
      </c>
      <c r="G14" s="97" t="s">
        <v>368</v>
      </c>
      <c r="H14" s="95" t="s">
        <v>210</v>
      </c>
      <c r="I14" s="96" t="s">
        <v>211</v>
      </c>
      <c r="J14" s="96" t="s">
        <v>205</v>
      </c>
      <c r="K14" s="98" t="s">
        <v>381</v>
      </c>
      <c r="L14" s="99">
        <v>223</v>
      </c>
      <c r="M14" s="102">
        <f t="shared" si="0"/>
        <v>65.588235294117652</v>
      </c>
      <c r="N14" s="187">
        <f t="shared" si="1"/>
        <v>5</v>
      </c>
      <c r="O14" s="99">
        <v>224</v>
      </c>
      <c r="P14" s="102">
        <f t="shared" si="2"/>
        <v>65.882352941176478</v>
      </c>
      <c r="Q14" s="187">
        <f t="shared" si="3"/>
        <v>3</v>
      </c>
      <c r="R14" s="99">
        <v>229.5</v>
      </c>
      <c r="S14" s="102">
        <f t="shared" si="4"/>
        <v>67.5</v>
      </c>
      <c r="T14" s="187">
        <f t="shared" si="5"/>
        <v>2</v>
      </c>
      <c r="U14" s="99">
        <v>219</v>
      </c>
      <c r="V14" s="102">
        <f t="shared" si="6"/>
        <v>64.411764705882348</v>
      </c>
      <c r="W14" s="187">
        <f t="shared" si="7"/>
        <v>5</v>
      </c>
      <c r="X14" s="99">
        <v>227.5</v>
      </c>
      <c r="Y14" s="102">
        <f t="shared" si="8"/>
        <v>66.911764705882348</v>
      </c>
      <c r="Z14" s="187">
        <f t="shared" si="9"/>
        <v>2</v>
      </c>
      <c r="AA14" s="181"/>
      <c r="AB14" s="188"/>
      <c r="AC14" s="99">
        <f t="shared" si="10"/>
        <v>1123</v>
      </c>
      <c r="AD14" s="102"/>
      <c r="AE14" s="102">
        <f t="shared" si="11"/>
        <v>66.058999999999997</v>
      </c>
      <c r="AF14" s="189" t="s">
        <v>67</v>
      </c>
    </row>
    <row r="15" spans="1:32" ht="50.45" customHeight="1">
      <c r="A15" s="91">
        <v>4</v>
      </c>
      <c r="B15" s="92"/>
      <c r="C15" s="213">
        <v>71</v>
      </c>
      <c r="D15" s="126" t="s">
        <v>371</v>
      </c>
      <c r="E15" s="95" t="s">
        <v>229</v>
      </c>
      <c r="F15" s="109">
        <v>1</v>
      </c>
      <c r="G15" s="97" t="s">
        <v>382</v>
      </c>
      <c r="H15" s="95" t="s">
        <v>231</v>
      </c>
      <c r="I15" s="96" t="s">
        <v>232</v>
      </c>
      <c r="J15" s="96" t="s">
        <v>205</v>
      </c>
      <c r="K15" s="98" t="s">
        <v>383</v>
      </c>
      <c r="L15" s="99">
        <v>226</v>
      </c>
      <c r="M15" s="102">
        <f t="shared" si="0"/>
        <v>66.470588235294116</v>
      </c>
      <c r="N15" s="187">
        <f t="shared" si="1"/>
        <v>3</v>
      </c>
      <c r="O15" s="99">
        <v>222.5</v>
      </c>
      <c r="P15" s="102">
        <f t="shared" si="2"/>
        <v>65.441176470588232</v>
      </c>
      <c r="Q15" s="187">
        <f t="shared" si="3"/>
        <v>4</v>
      </c>
      <c r="R15" s="99">
        <v>222.5</v>
      </c>
      <c r="S15" s="102">
        <f t="shared" si="4"/>
        <v>65.441176470588232</v>
      </c>
      <c r="T15" s="187">
        <f t="shared" si="5"/>
        <v>5</v>
      </c>
      <c r="U15" s="99">
        <v>223</v>
      </c>
      <c r="V15" s="102">
        <f t="shared" si="6"/>
        <v>65.588235294117652</v>
      </c>
      <c r="W15" s="187">
        <f t="shared" si="7"/>
        <v>3</v>
      </c>
      <c r="X15" s="99">
        <v>224.5</v>
      </c>
      <c r="Y15" s="102">
        <f t="shared" si="8"/>
        <v>66.029411764705884</v>
      </c>
      <c r="Z15" s="187">
        <f t="shared" si="9"/>
        <v>3</v>
      </c>
      <c r="AA15" s="181"/>
      <c r="AB15" s="188"/>
      <c r="AC15" s="99">
        <f t="shared" si="10"/>
        <v>1118.5</v>
      </c>
      <c r="AD15" s="102"/>
      <c r="AE15" s="102">
        <f t="shared" si="11"/>
        <v>65.793999999999997</v>
      </c>
      <c r="AF15" s="189" t="s">
        <v>67</v>
      </c>
    </row>
    <row r="16" spans="1:32" ht="50.45" customHeight="1">
      <c r="A16" s="91">
        <v>5</v>
      </c>
      <c r="B16" s="92"/>
      <c r="C16" s="213">
        <v>43</v>
      </c>
      <c r="D16" s="126" t="s">
        <v>373</v>
      </c>
      <c r="E16" s="95" t="s">
        <v>201</v>
      </c>
      <c r="F16" s="96" t="s">
        <v>67</v>
      </c>
      <c r="G16" s="97" t="s">
        <v>374</v>
      </c>
      <c r="H16" s="95" t="s">
        <v>203</v>
      </c>
      <c r="I16" s="96" t="s">
        <v>204</v>
      </c>
      <c r="J16" s="96" t="s">
        <v>205</v>
      </c>
      <c r="K16" s="98" t="s">
        <v>384</v>
      </c>
      <c r="L16" s="99">
        <v>225</v>
      </c>
      <c r="M16" s="102">
        <f t="shared" si="0"/>
        <v>66.17647058823529</v>
      </c>
      <c r="N16" s="187">
        <f t="shared" si="1"/>
        <v>4</v>
      </c>
      <c r="O16" s="99">
        <v>217.5</v>
      </c>
      <c r="P16" s="102">
        <f t="shared" si="2"/>
        <v>63.970588235294116</v>
      </c>
      <c r="Q16" s="187">
        <f t="shared" si="3"/>
        <v>5</v>
      </c>
      <c r="R16" s="99">
        <v>227</v>
      </c>
      <c r="S16" s="102">
        <f t="shared" si="4"/>
        <v>66.764705882352942</v>
      </c>
      <c r="T16" s="187">
        <f t="shared" si="5"/>
        <v>4</v>
      </c>
      <c r="U16" s="99">
        <v>219.5</v>
      </c>
      <c r="V16" s="102">
        <f t="shared" si="6"/>
        <v>64.558823529411768</v>
      </c>
      <c r="W16" s="187">
        <f t="shared" si="7"/>
        <v>4</v>
      </c>
      <c r="X16" s="99">
        <v>217</v>
      </c>
      <c r="Y16" s="102">
        <f t="shared" si="8"/>
        <v>63.82352941176471</v>
      </c>
      <c r="Z16" s="187">
        <f t="shared" si="9"/>
        <v>6</v>
      </c>
      <c r="AA16" s="181"/>
      <c r="AB16" s="188"/>
      <c r="AC16" s="99">
        <f t="shared" si="10"/>
        <v>1106</v>
      </c>
      <c r="AD16" s="102"/>
      <c r="AE16" s="102">
        <f t="shared" si="11"/>
        <v>65.058999999999997</v>
      </c>
      <c r="AF16" s="189" t="s">
        <v>67</v>
      </c>
    </row>
    <row r="17" spans="1:32" ht="50.45" customHeight="1">
      <c r="A17" s="91">
        <v>6</v>
      </c>
      <c r="B17" s="92"/>
      <c r="C17" s="213">
        <v>37</v>
      </c>
      <c r="D17" s="126" t="s">
        <v>365</v>
      </c>
      <c r="E17" s="95" t="s">
        <v>167</v>
      </c>
      <c r="F17" s="96" t="s">
        <v>67</v>
      </c>
      <c r="G17" s="97" t="s">
        <v>366</v>
      </c>
      <c r="H17" s="95" t="s">
        <v>169</v>
      </c>
      <c r="I17" s="96" t="s">
        <v>170</v>
      </c>
      <c r="J17" s="96" t="s">
        <v>171</v>
      </c>
      <c r="K17" s="98" t="s">
        <v>385</v>
      </c>
      <c r="L17" s="99">
        <v>223</v>
      </c>
      <c r="M17" s="102">
        <f t="shared" si="0"/>
        <v>65.588235294117652</v>
      </c>
      <c r="N17" s="187">
        <f t="shared" si="1"/>
        <v>5</v>
      </c>
      <c r="O17" s="99">
        <v>216</v>
      </c>
      <c r="P17" s="102">
        <f t="shared" si="2"/>
        <v>63.529411764705884</v>
      </c>
      <c r="Q17" s="187">
        <f t="shared" si="3"/>
        <v>6</v>
      </c>
      <c r="R17" s="99">
        <v>220.5</v>
      </c>
      <c r="S17" s="102">
        <f t="shared" si="4"/>
        <v>64.852941176470594</v>
      </c>
      <c r="T17" s="187">
        <f t="shared" si="5"/>
        <v>6</v>
      </c>
      <c r="U17" s="99">
        <v>212.5</v>
      </c>
      <c r="V17" s="102">
        <f t="shared" si="6"/>
        <v>62.5</v>
      </c>
      <c r="W17" s="187">
        <f t="shared" si="7"/>
        <v>7</v>
      </c>
      <c r="X17" s="99">
        <v>215</v>
      </c>
      <c r="Y17" s="102">
        <f t="shared" si="8"/>
        <v>63.235294117647058</v>
      </c>
      <c r="Z17" s="187">
        <f t="shared" si="9"/>
        <v>7</v>
      </c>
      <c r="AA17" s="181"/>
      <c r="AB17" s="188"/>
      <c r="AC17" s="99">
        <f t="shared" si="10"/>
        <v>1087</v>
      </c>
      <c r="AD17" s="102"/>
      <c r="AE17" s="102">
        <f t="shared" si="11"/>
        <v>63.941000000000003</v>
      </c>
      <c r="AF17" s="189">
        <v>2</v>
      </c>
    </row>
    <row r="18" spans="1:32" ht="50.45" customHeight="1">
      <c r="A18" s="91">
        <v>7</v>
      </c>
      <c r="B18" s="92"/>
      <c r="C18" s="213">
        <v>38</v>
      </c>
      <c r="D18" s="126" t="s">
        <v>369</v>
      </c>
      <c r="E18" s="95" t="s">
        <v>174</v>
      </c>
      <c r="F18" s="96" t="s">
        <v>67</v>
      </c>
      <c r="G18" s="97" t="s">
        <v>370</v>
      </c>
      <c r="H18" s="95" t="s">
        <v>176</v>
      </c>
      <c r="I18" s="96" t="s">
        <v>177</v>
      </c>
      <c r="J18" s="96" t="s">
        <v>178</v>
      </c>
      <c r="K18" s="98" t="s">
        <v>386</v>
      </c>
      <c r="L18" s="99">
        <v>207.5</v>
      </c>
      <c r="M18" s="102">
        <f t="shared" si="0"/>
        <v>61.029411764705884</v>
      </c>
      <c r="N18" s="187">
        <f t="shared" si="1"/>
        <v>7</v>
      </c>
      <c r="O18" s="99">
        <v>214</v>
      </c>
      <c r="P18" s="102">
        <f t="shared" si="2"/>
        <v>62.941176470588239</v>
      </c>
      <c r="Q18" s="187">
        <f t="shared" si="3"/>
        <v>7</v>
      </c>
      <c r="R18" s="99">
        <v>220.5</v>
      </c>
      <c r="S18" s="102">
        <f t="shared" si="4"/>
        <v>64.852941176470594</v>
      </c>
      <c r="T18" s="187">
        <f t="shared" si="5"/>
        <v>6</v>
      </c>
      <c r="U18" s="99">
        <v>215.5</v>
      </c>
      <c r="V18" s="102">
        <f t="shared" si="6"/>
        <v>63.382352941176471</v>
      </c>
      <c r="W18" s="187">
        <f t="shared" si="7"/>
        <v>6</v>
      </c>
      <c r="X18" s="99">
        <v>218.5</v>
      </c>
      <c r="Y18" s="102">
        <f t="shared" si="8"/>
        <v>64.264705882352942</v>
      </c>
      <c r="Z18" s="187">
        <f t="shared" si="9"/>
        <v>5</v>
      </c>
      <c r="AA18" s="181"/>
      <c r="AB18" s="188"/>
      <c r="AC18" s="99">
        <f t="shared" si="10"/>
        <v>1076</v>
      </c>
      <c r="AD18" s="102"/>
      <c r="AE18" s="102">
        <f t="shared" si="11"/>
        <v>63.293999999999997</v>
      </c>
      <c r="AF18" s="189">
        <v>2</v>
      </c>
    </row>
    <row r="19" spans="1:32" ht="27" customHeight="1"/>
    <row r="20" spans="1:32" ht="33" customHeight="1">
      <c r="D20" s="190" t="s">
        <v>339</v>
      </c>
      <c r="E20" s="190"/>
      <c r="F20" s="190"/>
      <c r="G20" s="190"/>
      <c r="H20" s="191"/>
      <c r="I20" s="192"/>
      <c r="J20" s="191"/>
      <c r="K20" s="41" t="s">
        <v>246</v>
      </c>
    </row>
    <row r="21" spans="1:32" ht="33" customHeight="1">
      <c r="D21" s="190"/>
      <c r="E21" s="190"/>
      <c r="F21" s="190"/>
      <c r="G21" s="190"/>
      <c r="H21" s="191"/>
      <c r="I21" s="192"/>
      <c r="J21" s="191"/>
      <c r="K21" s="41"/>
    </row>
    <row r="22" spans="1:32" ht="33" customHeight="1">
      <c r="D22" s="190" t="s">
        <v>247</v>
      </c>
      <c r="E22" s="190"/>
      <c r="F22" s="190"/>
      <c r="G22" s="190"/>
      <c r="H22" s="190"/>
      <c r="I22" s="190"/>
      <c r="J22" s="190"/>
      <c r="K22" s="45" t="s">
        <v>248</v>
      </c>
    </row>
  </sheetData>
  <mergeCells count="28">
    <mergeCell ref="AA10:AA11"/>
    <mergeCell ref="AB10:AB11"/>
    <mergeCell ref="AC10:AC11"/>
    <mergeCell ref="AD10:AD11"/>
    <mergeCell ref="AE10:AE11"/>
    <mergeCell ref="AF10:AF11"/>
    <mergeCell ref="K10:K11"/>
    <mergeCell ref="L10:N10"/>
    <mergeCell ref="O10:Q10"/>
    <mergeCell ref="R10:T10"/>
    <mergeCell ref="U10:W10"/>
    <mergeCell ref="X10:Z10"/>
    <mergeCell ref="A7:AF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1:AF1"/>
    <mergeCell ref="A2:AF2"/>
    <mergeCell ref="A3:AF3"/>
    <mergeCell ref="A4:AF4"/>
    <mergeCell ref="A5:AF5"/>
    <mergeCell ref="A6:AF6"/>
  </mergeCells>
  <pageMargins left="0.19685039370078741" right="0.15748031496062992" top="0.39370078740157483" bottom="0.59055118110236227" header="0.23622047244094491" footer="0.15748031496062992"/>
  <pageSetup paperSize="9" scale="60" fitToHeight="2" orientation="landscape" r:id="rId1"/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JE19"/>
  <sheetViews>
    <sheetView view="pageBreakPreview" zoomScale="75" zoomScaleNormal="100" zoomScaleSheetLayoutView="75" workbookViewId="0">
      <selection activeCell="J49" sqref="J49"/>
    </sheetView>
  </sheetViews>
  <sheetFormatPr defaultRowHeight="12.75"/>
  <cols>
    <col min="1" max="1" width="4.28515625" style="114" customWidth="1"/>
    <col min="2" max="2" width="5.140625" style="114" hidden="1" customWidth="1"/>
    <col min="3" max="3" width="4.5703125" style="114" customWidth="1"/>
    <col min="4" max="4" width="17.28515625" style="114" customWidth="1"/>
    <col min="5" max="5" width="8" style="114" hidden="1" customWidth="1"/>
    <col min="6" max="6" width="7.7109375" style="114" hidden="1" customWidth="1"/>
    <col min="7" max="7" width="23.85546875" style="114" customWidth="1"/>
    <col min="8" max="8" width="9.140625" style="114" hidden="1" customWidth="1"/>
    <col min="9" max="9" width="14.28515625" style="114" hidden="1" customWidth="1"/>
    <col min="10" max="10" width="0" style="114" hidden="1" customWidth="1"/>
    <col min="11" max="11" width="18.42578125" style="114" customWidth="1"/>
    <col min="12" max="13" width="6.42578125" style="114" customWidth="1"/>
    <col min="14" max="14" width="9.140625" style="114" customWidth="1"/>
    <col min="15" max="15" width="3.42578125" style="114" customWidth="1"/>
    <col min="16" max="17" width="6.42578125" style="114" customWidth="1"/>
    <col min="18" max="18" width="9.140625" style="114" customWidth="1"/>
    <col min="19" max="19" width="3.42578125" style="114" customWidth="1"/>
    <col min="20" max="21" width="6.42578125" style="114" customWidth="1"/>
    <col min="22" max="22" width="9.140625" style="114" customWidth="1"/>
    <col min="23" max="23" width="3.42578125" style="114" customWidth="1"/>
    <col min="24" max="25" width="6.42578125" style="114" customWidth="1"/>
    <col min="26" max="26" width="9.5703125" style="114" customWidth="1"/>
    <col min="27" max="27" width="3.7109375" style="114" customWidth="1"/>
    <col min="28" max="29" width="6.42578125" style="114" customWidth="1"/>
    <col min="30" max="30" width="8.5703125" style="114" customWidth="1"/>
    <col min="31" max="31" width="4.140625" style="114" customWidth="1"/>
    <col min="32" max="33" width="6.42578125" style="114" customWidth="1"/>
    <col min="34" max="34" width="5.7109375" style="114" hidden="1" customWidth="1"/>
    <col min="35" max="35" width="10.85546875" style="114" customWidth="1"/>
    <col min="36" max="36" width="8.140625" style="114" customWidth="1"/>
    <col min="37" max="16384" width="9.140625" style="114"/>
  </cols>
  <sheetData>
    <row r="1" spans="1:265" ht="55.5" customHeight="1">
      <c r="A1" s="193" t="s">
        <v>256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</row>
    <row r="2" spans="1:265" ht="24" customHeight="1">
      <c r="A2" s="214" t="s">
        <v>257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</row>
    <row r="3" spans="1:265" ht="12.75" customHeight="1">
      <c r="A3" s="214" t="s">
        <v>321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  <c r="AI3" s="214"/>
      <c r="AJ3" s="214"/>
      <c r="AK3" s="215"/>
      <c r="AL3" s="215"/>
      <c r="AM3" s="215"/>
      <c r="AN3" s="215"/>
      <c r="AO3" s="215"/>
      <c r="AP3" s="215"/>
      <c r="AQ3" s="215"/>
      <c r="AR3" s="215"/>
      <c r="AS3" s="215"/>
      <c r="AT3" s="215"/>
      <c r="AU3" s="215"/>
      <c r="AV3" s="215"/>
      <c r="AW3" s="215"/>
      <c r="AX3" s="215"/>
      <c r="AY3" s="215"/>
      <c r="AZ3" s="215"/>
      <c r="BA3" s="215"/>
      <c r="BB3" s="215"/>
      <c r="BC3" s="215"/>
      <c r="BD3" s="215"/>
      <c r="BE3" s="215"/>
      <c r="BF3" s="215"/>
      <c r="BG3" s="215"/>
      <c r="BH3" s="215"/>
      <c r="BI3" s="215"/>
      <c r="BJ3" s="215"/>
      <c r="BK3" s="215"/>
      <c r="BL3" s="215"/>
      <c r="BM3" s="215"/>
      <c r="BN3" s="215"/>
      <c r="BO3" s="215"/>
      <c r="BP3" s="215"/>
      <c r="BQ3" s="215"/>
      <c r="BR3" s="215"/>
      <c r="BS3" s="215"/>
      <c r="BT3" s="215"/>
      <c r="BU3" s="215"/>
      <c r="BV3" s="215"/>
      <c r="BW3" s="215"/>
      <c r="BX3" s="215"/>
      <c r="BY3" s="215"/>
      <c r="BZ3" s="215"/>
      <c r="CA3" s="215"/>
      <c r="CB3" s="215"/>
      <c r="CC3" s="215"/>
      <c r="CD3" s="215"/>
      <c r="CE3" s="215"/>
      <c r="CF3" s="215"/>
      <c r="CG3" s="215"/>
      <c r="CH3" s="215"/>
      <c r="CI3" s="215"/>
      <c r="CJ3" s="215"/>
      <c r="CK3" s="215"/>
      <c r="CL3" s="215"/>
      <c r="CM3" s="215"/>
      <c r="CN3" s="215"/>
      <c r="CO3" s="215"/>
      <c r="CP3" s="215"/>
      <c r="CQ3" s="215"/>
      <c r="CR3" s="215"/>
      <c r="CS3" s="215"/>
      <c r="CT3" s="215"/>
      <c r="CU3" s="215"/>
      <c r="CV3" s="215"/>
      <c r="CW3" s="215"/>
      <c r="CX3" s="215"/>
      <c r="CY3" s="215"/>
      <c r="CZ3" s="215"/>
      <c r="DA3" s="215"/>
      <c r="DB3" s="215"/>
      <c r="DC3" s="215"/>
      <c r="DD3" s="215"/>
      <c r="DE3" s="215"/>
      <c r="DF3" s="215"/>
      <c r="DG3" s="215"/>
      <c r="DH3" s="215"/>
      <c r="DI3" s="215"/>
      <c r="DJ3" s="215"/>
      <c r="DK3" s="215"/>
      <c r="DL3" s="215"/>
      <c r="DM3" s="215"/>
      <c r="DN3" s="215"/>
      <c r="DO3" s="215"/>
      <c r="DP3" s="215"/>
      <c r="DQ3" s="215"/>
      <c r="DR3" s="215"/>
      <c r="DS3" s="215"/>
      <c r="DT3" s="215"/>
      <c r="DU3" s="215"/>
      <c r="DV3" s="215"/>
      <c r="DW3" s="215"/>
      <c r="DX3" s="215"/>
      <c r="DY3" s="215"/>
      <c r="DZ3" s="215"/>
      <c r="EA3" s="215"/>
      <c r="EB3" s="215"/>
      <c r="EC3" s="215"/>
      <c r="ED3" s="215"/>
      <c r="EE3" s="215"/>
      <c r="EF3" s="215"/>
      <c r="EG3" s="215"/>
      <c r="EH3" s="215"/>
      <c r="EI3" s="215"/>
      <c r="EJ3" s="215"/>
      <c r="EK3" s="215"/>
      <c r="EL3" s="215"/>
      <c r="EM3" s="215"/>
      <c r="EN3" s="215"/>
      <c r="EO3" s="215"/>
      <c r="EP3" s="215"/>
      <c r="EQ3" s="215"/>
      <c r="ER3" s="215"/>
      <c r="ES3" s="215"/>
      <c r="ET3" s="215"/>
      <c r="EU3" s="215"/>
      <c r="EV3" s="215"/>
      <c r="EW3" s="215"/>
      <c r="EX3" s="215"/>
      <c r="EY3" s="215"/>
      <c r="EZ3" s="215"/>
      <c r="FA3" s="215"/>
      <c r="FB3" s="215"/>
      <c r="FC3" s="215"/>
      <c r="FD3" s="215"/>
      <c r="FE3" s="215"/>
      <c r="FF3" s="215"/>
      <c r="FG3" s="215"/>
      <c r="FH3" s="215"/>
      <c r="FI3" s="215"/>
      <c r="FJ3" s="215"/>
      <c r="FK3" s="215"/>
      <c r="FL3" s="215"/>
      <c r="FM3" s="215"/>
      <c r="FN3" s="215"/>
      <c r="FO3" s="215"/>
      <c r="FP3" s="215"/>
      <c r="FQ3" s="215"/>
      <c r="FR3" s="215"/>
      <c r="FS3" s="215"/>
      <c r="FT3" s="215"/>
      <c r="FU3" s="215"/>
      <c r="FV3" s="215"/>
      <c r="FW3" s="215"/>
      <c r="FX3" s="215"/>
      <c r="FY3" s="215"/>
      <c r="FZ3" s="215"/>
      <c r="GA3" s="215"/>
      <c r="GB3" s="215"/>
      <c r="GC3" s="215"/>
      <c r="GD3" s="215"/>
      <c r="GE3" s="215"/>
      <c r="GF3" s="215"/>
      <c r="GG3" s="215"/>
      <c r="GH3" s="215"/>
      <c r="GI3" s="215"/>
      <c r="GJ3" s="215"/>
      <c r="GK3" s="215"/>
      <c r="GL3" s="215"/>
      <c r="GM3" s="215"/>
      <c r="GN3" s="215"/>
      <c r="GO3" s="215"/>
      <c r="GP3" s="215"/>
      <c r="GQ3" s="215"/>
      <c r="GR3" s="215"/>
      <c r="GS3" s="215"/>
      <c r="GT3" s="215"/>
      <c r="GU3" s="215"/>
      <c r="GV3" s="215"/>
      <c r="GW3" s="215"/>
      <c r="GX3" s="215"/>
      <c r="GY3" s="215"/>
      <c r="GZ3" s="215"/>
      <c r="HA3" s="215"/>
      <c r="HB3" s="215"/>
      <c r="HC3" s="215"/>
      <c r="HD3" s="215"/>
      <c r="HE3" s="215"/>
      <c r="HF3" s="215"/>
      <c r="HG3" s="215"/>
      <c r="HH3" s="215"/>
      <c r="HI3" s="215"/>
      <c r="HJ3" s="215"/>
      <c r="HK3" s="215"/>
      <c r="HL3" s="215"/>
      <c r="HM3" s="215"/>
      <c r="HN3" s="215"/>
      <c r="HO3" s="215"/>
      <c r="HP3" s="215"/>
      <c r="HQ3" s="215"/>
      <c r="HR3" s="215"/>
      <c r="HS3" s="215"/>
      <c r="HT3" s="215"/>
      <c r="HU3" s="215"/>
      <c r="HV3" s="215"/>
      <c r="HW3" s="215"/>
      <c r="HX3" s="215"/>
      <c r="HY3" s="215"/>
      <c r="HZ3" s="215"/>
      <c r="IA3" s="215"/>
      <c r="IB3" s="215"/>
      <c r="IC3" s="215"/>
      <c r="ID3" s="215"/>
      <c r="IE3" s="215"/>
      <c r="IF3" s="215"/>
      <c r="IG3" s="215"/>
      <c r="IH3" s="215"/>
      <c r="II3" s="215"/>
      <c r="IJ3" s="215"/>
      <c r="IK3" s="215"/>
      <c r="IL3" s="215"/>
      <c r="IM3" s="215"/>
      <c r="IN3" s="215"/>
      <c r="IO3" s="215"/>
      <c r="IP3" s="215"/>
      <c r="IQ3" s="215"/>
      <c r="IR3" s="215"/>
      <c r="IS3" s="215"/>
      <c r="IT3" s="215"/>
      <c r="IU3" s="215"/>
      <c r="IV3" s="215"/>
      <c r="IW3" s="215"/>
      <c r="IX3" s="215"/>
      <c r="IY3" s="215"/>
      <c r="IZ3" s="215"/>
      <c r="JA3" s="215"/>
      <c r="JB3" s="215"/>
      <c r="JC3" s="215"/>
      <c r="JD3" s="215"/>
      <c r="JE3" s="215"/>
    </row>
    <row r="4" spans="1:265" ht="14.25">
      <c r="A4" s="216" t="s">
        <v>259</v>
      </c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  <c r="CL4" s="217"/>
      <c r="CM4" s="217"/>
      <c r="CN4" s="217"/>
      <c r="CO4" s="217"/>
      <c r="CP4" s="217"/>
      <c r="CQ4" s="217"/>
      <c r="CR4" s="217"/>
      <c r="CS4" s="217"/>
      <c r="CT4" s="217"/>
      <c r="CU4" s="217"/>
      <c r="CV4" s="217"/>
      <c r="CW4" s="217"/>
      <c r="CX4" s="217"/>
      <c r="CY4" s="217"/>
      <c r="CZ4" s="217"/>
      <c r="DA4" s="217"/>
      <c r="DB4" s="217"/>
      <c r="DC4" s="217"/>
      <c r="DD4" s="217"/>
      <c r="DE4" s="217"/>
      <c r="DF4" s="217"/>
      <c r="DG4" s="217"/>
      <c r="DH4" s="217"/>
      <c r="DI4" s="217"/>
      <c r="DJ4" s="217"/>
      <c r="DK4" s="217"/>
      <c r="DL4" s="217"/>
      <c r="DM4" s="217"/>
      <c r="DN4" s="217"/>
      <c r="DO4" s="217"/>
      <c r="DP4" s="217"/>
      <c r="DQ4" s="217"/>
      <c r="DR4" s="217"/>
      <c r="DS4" s="217"/>
      <c r="DT4" s="217"/>
      <c r="DU4" s="217"/>
      <c r="DV4" s="217"/>
      <c r="DW4" s="217"/>
      <c r="DX4" s="217"/>
      <c r="DY4" s="217"/>
      <c r="DZ4" s="217"/>
      <c r="EA4" s="217"/>
      <c r="EB4" s="217"/>
      <c r="EC4" s="217"/>
      <c r="ED4" s="217"/>
      <c r="EE4" s="217"/>
      <c r="EF4" s="217"/>
      <c r="EG4" s="217"/>
      <c r="EH4" s="217"/>
      <c r="EI4" s="217"/>
      <c r="EJ4" s="217"/>
      <c r="EK4" s="217"/>
      <c r="EL4" s="217"/>
      <c r="EM4" s="217"/>
      <c r="EN4" s="217"/>
      <c r="EO4" s="217"/>
      <c r="EP4" s="217"/>
      <c r="EQ4" s="217"/>
      <c r="ER4" s="217"/>
      <c r="ES4" s="217"/>
      <c r="ET4" s="217"/>
      <c r="EU4" s="217"/>
      <c r="EV4" s="217"/>
      <c r="EW4" s="217"/>
      <c r="EX4" s="217"/>
      <c r="EY4" s="217"/>
      <c r="EZ4" s="217"/>
      <c r="FA4" s="217"/>
      <c r="FB4" s="217"/>
      <c r="FC4" s="217"/>
      <c r="FD4" s="217"/>
      <c r="FE4" s="217"/>
      <c r="FF4" s="217"/>
      <c r="FG4" s="217"/>
      <c r="FH4" s="217"/>
      <c r="FI4" s="217"/>
      <c r="FJ4" s="217"/>
      <c r="FK4" s="217"/>
      <c r="FL4" s="217"/>
      <c r="FM4" s="217"/>
      <c r="FN4" s="217"/>
      <c r="FO4" s="217"/>
      <c r="FP4" s="217"/>
      <c r="FQ4" s="217"/>
      <c r="FR4" s="217"/>
      <c r="FS4" s="217"/>
      <c r="FT4" s="217"/>
      <c r="FU4" s="217"/>
      <c r="FV4" s="217"/>
      <c r="FW4" s="217"/>
      <c r="FX4" s="217"/>
      <c r="FY4" s="217"/>
      <c r="FZ4" s="217"/>
      <c r="GA4" s="217"/>
      <c r="GB4" s="217"/>
      <c r="GC4" s="217"/>
      <c r="GD4" s="217"/>
      <c r="GE4" s="217"/>
      <c r="GF4" s="217"/>
      <c r="GG4" s="217"/>
      <c r="GH4" s="217"/>
      <c r="GI4" s="217"/>
      <c r="GJ4" s="217"/>
      <c r="GK4" s="217"/>
      <c r="GL4" s="217"/>
      <c r="GM4" s="217"/>
      <c r="GN4" s="217"/>
      <c r="GO4" s="217"/>
      <c r="GP4" s="217"/>
      <c r="GQ4" s="217"/>
      <c r="GR4" s="217"/>
      <c r="GS4" s="217"/>
      <c r="GT4" s="217"/>
      <c r="GU4" s="217"/>
      <c r="GV4" s="217"/>
      <c r="GW4" s="217"/>
      <c r="GX4" s="217"/>
      <c r="GY4" s="217"/>
      <c r="GZ4" s="217"/>
      <c r="HA4" s="217"/>
      <c r="HB4" s="217"/>
      <c r="HC4" s="217"/>
      <c r="HD4" s="217"/>
      <c r="HE4" s="217"/>
      <c r="HF4" s="217"/>
      <c r="HG4" s="217"/>
      <c r="HH4" s="217"/>
      <c r="HI4" s="217"/>
      <c r="HJ4" s="217"/>
      <c r="HK4" s="217"/>
      <c r="HL4" s="217"/>
      <c r="HM4" s="217"/>
      <c r="HN4" s="217"/>
      <c r="HO4" s="217"/>
      <c r="HP4" s="217"/>
      <c r="HQ4" s="217"/>
      <c r="HR4" s="217"/>
      <c r="HS4" s="217"/>
      <c r="HT4" s="217"/>
      <c r="HU4" s="217"/>
      <c r="HV4" s="217"/>
      <c r="HW4" s="217"/>
      <c r="HX4" s="217"/>
      <c r="HY4" s="217"/>
      <c r="HZ4" s="217"/>
      <c r="IA4" s="217"/>
      <c r="IB4" s="217"/>
      <c r="IC4" s="217"/>
      <c r="ID4" s="217"/>
      <c r="IE4" s="217"/>
      <c r="IF4" s="217"/>
      <c r="IG4" s="217"/>
      <c r="IH4" s="217"/>
      <c r="II4" s="217"/>
      <c r="IJ4" s="217"/>
      <c r="IK4" s="217"/>
      <c r="IL4" s="217"/>
      <c r="IM4" s="217"/>
      <c r="IN4" s="217"/>
      <c r="IO4" s="217"/>
      <c r="IP4" s="217"/>
      <c r="IQ4" s="217"/>
      <c r="IR4" s="217"/>
      <c r="IS4" s="217"/>
      <c r="IT4" s="217"/>
      <c r="IU4" s="217"/>
      <c r="IV4" s="217"/>
      <c r="IW4" s="217"/>
      <c r="IX4" s="217"/>
      <c r="IY4" s="217"/>
      <c r="IZ4" s="217"/>
      <c r="JA4" s="217"/>
      <c r="JB4" s="217"/>
      <c r="JC4" s="217"/>
      <c r="JD4" s="217"/>
      <c r="JE4" s="217"/>
    </row>
    <row r="5" spans="1:265" ht="15" customHeight="1">
      <c r="A5" s="214" t="s">
        <v>387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  <c r="AA5" s="214"/>
      <c r="AB5" s="214"/>
      <c r="AC5" s="214"/>
      <c r="AD5" s="214"/>
      <c r="AE5" s="214"/>
      <c r="AF5" s="214"/>
      <c r="AG5" s="214"/>
      <c r="AH5" s="214"/>
      <c r="AI5" s="214"/>
      <c r="AJ5" s="214"/>
      <c r="AK5" s="218"/>
      <c r="AL5" s="218"/>
      <c r="AM5" s="218"/>
      <c r="AN5" s="218"/>
      <c r="AO5" s="218"/>
      <c r="AP5" s="218"/>
      <c r="AQ5" s="218"/>
      <c r="AR5" s="218"/>
      <c r="AS5" s="218"/>
      <c r="AT5" s="218"/>
      <c r="AU5" s="218"/>
      <c r="AV5" s="218"/>
      <c r="AW5" s="218"/>
      <c r="AX5" s="218"/>
      <c r="AY5" s="218"/>
      <c r="AZ5" s="218"/>
      <c r="BA5" s="218"/>
      <c r="BB5" s="218"/>
      <c r="BC5" s="218"/>
      <c r="BD5" s="218"/>
      <c r="BE5" s="218"/>
      <c r="BF5" s="218"/>
      <c r="BG5" s="218"/>
      <c r="BH5" s="218"/>
      <c r="BI5" s="218"/>
      <c r="BJ5" s="218"/>
      <c r="BK5" s="218"/>
      <c r="BL5" s="218"/>
      <c r="BM5" s="218"/>
      <c r="BN5" s="218"/>
      <c r="BO5" s="218"/>
      <c r="BP5" s="218"/>
      <c r="BQ5" s="218"/>
      <c r="BR5" s="218"/>
      <c r="BS5" s="218"/>
      <c r="BT5" s="218"/>
      <c r="BU5" s="218"/>
      <c r="BV5" s="218"/>
      <c r="BW5" s="218"/>
      <c r="BX5" s="218"/>
      <c r="BY5" s="218"/>
      <c r="BZ5" s="218"/>
      <c r="CA5" s="218"/>
      <c r="CB5" s="218"/>
      <c r="CC5" s="218"/>
      <c r="CD5" s="218"/>
      <c r="CE5" s="218"/>
      <c r="CF5" s="218"/>
      <c r="CG5" s="218"/>
      <c r="CH5" s="218"/>
      <c r="CI5" s="218"/>
      <c r="CJ5" s="218"/>
      <c r="CK5" s="218"/>
      <c r="CL5" s="218"/>
      <c r="CM5" s="218"/>
      <c r="CN5" s="218"/>
      <c r="CO5" s="218"/>
      <c r="CP5" s="218"/>
      <c r="CQ5" s="218"/>
      <c r="CR5" s="218"/>
      <c r="CS5" s="218"/>
      <c r="CT5" s="218"/>
      <c r="CU5" s="218"/>
      <c r="CV5" s="218"/>
      <c r="CW5" s="218"/>
      <c r="CX5" s="218"/>
      <c r="CY5" s="218"/>
      <c r="CZ5" s="218"/>
      <c r="DA5" s="218"/>
      <c r="DB5" s="218"/>
      <c r="DC5" s="218"/>
      <c r="DD5" s="218"/>
      <c r="DE5" s="218"/>
      <c r="DF5" s="218"/>
      <c r="DG5" s="218"/>
      <c r="DH5" s="218"/>
      <c r="DI5" s="218"/>
      <c r="DJ5" s="218"/>
      <c r="DK5" s="218"/>
      <c r="DL5" s="218"/>
      <c r="DM5" s="218"/>
      <c r="DN5" s="218"/>
      <c r="DO5" s="218"/>
      <c r="DP5" s="218"/>
      <c r="DQ5" s="218"/>
      <c r="DR5" s="218"/>
      <c r="DS5" s="218"/>
      <c r="DT5" s="218"/>
      <c r="DU5" s="218"/>
      <c r="DV5" s="218"/>
      <c r="DW5" s="218"/>
      <c r="DX5" s="218"/>
      <c r="DY5" s="218"/>
      <c r="DZ5" s="218"/>
      <c r="EA5" s="218"/>
      <c r="EB5" s="218"/>
      <c r="EC5" s="218"/>
      <c r="ED5" s="218"/>
      <c r="EE5" s="218"/>
      <c r="EF5" s="218"/>
      <c r="EG5" s="218"/>
      <c r="EH5" s="218"/>
      <c r="EI5" s="218"/>
      <c r="EJ5" s="218"/>
      <c r="EK5" s="218"/>
      <c r="EL5" s="218"/>
      <c r="EM5" s="218"/>
      <c r="EN5" s="218"/>
      <c r="EO5" s="218"/>
      <c r="EP5" s="218"/>
      <c r="EQ5" s="218"/>
      <c r="ER5" s="218"/>
      <c r="ES5" s="218"/>
      <c r="ET5" s="218"/>
      <c r="EU5" s="218"/>
      <c r="EV5" s="218"/>
      <c r="EW5" s="218"/>
      <c r="EX5" s="218"/>
      <c r="EY5" s="218"/>
      <c r="EZ5" s="218"/>
      <c r="FA5" s="218"/>
      <c r="FB5" s="218"/>
      <c r="FC5" s="218"/>
      <c r="FD5" s="218"/>
      <c r="FE5" s="218"/>
      <c r="FF5" s="218"/>
      <c r="FG5" s="218"/>
      <c r="FH5" s="218"/>
      <c r="FI5" s="218"/>
      <c r="FJ5" s="218"/>
      <c r="FK5" s="218"/>
      <c r="FL5" s="218"/>
      <c r="FM5" s="218"/>
      <c r="FN5" s="218"/>
      <c r="FO5" s="218"/>
      <c r="FP5" s="218"/>
      <c r="FQ5" s="218"/>
      <c r="FR5" s="218"/>
      <c r="FS5" s="218"/>
      <c r="FT5" s="218"/>
      <c r="FU5" s="218"/>
      <c r="FV5" s="218"/>
      <c r="FW5" s="218"/>
      <c r="FX5" s="218"/>
      <c r="FY5" s="218"/>
      <c r="FZ5" s="218"/>
      <c r="GA5" s="218"/>
      <c r="GB5" s="218"/>
      <c r="GC5" s="218"/>
      <c r="GD5" s="218"/>
      <c r="GE5" s="218"/>
      <c r="GF5" s="218"/>
      <c r="GG5" s="218"/>
      <c r="GH5" s="218"/>
      <c r="GI5" s="218"/>
      <c r="GJ5" s="218"/>
      <c r="GK5" s="218"/>
      <c r="GL5" s="218"/>
      <c r="GM5" s="218"/>
      <c r="GN5" s="218"/>
      <c r="GO5" s="218"/>
      <c r="GP5" s="218"/>
      <c r="GQ5" s="218"/>
      <c r="GR5" s="218"/>
      <c r="GS5" s="218"/>
      <c r="GT5" s="218"/>
      <c r="GU5" s="218"/>
      <c r="GV5" s="218"/>
      <c r="GW5" s="218"/>
      <c r="GX5" s="218"/>
      <c r="GY5" s="218"/>
      <c r="GZ5" s="218"/>
      <c r="HA5" s="218"/>
      <c r="HB5" s="218"/>
      <c r="HC5" s="218"/>
      <c r="HD5" s="218"/>
      <c r="HE5" s="218"/>
      <c r="HF5" s="218"/>
      <c r="HG5" s="218"/>
      <c r="HH5" s="218"/>
      <c r="HI5" s="218"/>
      <c r="HJ5" s="218"/>
      <c r="HK5" s="218"/>
      <c r="HL5" s="218"/>
      <c r="HM5" s="218"/>
      <c r="HN5" s="218"/>
      <c r="HO5" s="218"/>
      <c r="HP5" s="218"/>
      <c r="HQ5" s="218"/>
      <c r="HR5" s="218"/>
      <c r="HS5" s="218"/>
      <c r="HT5" s="218"/>
      <c r="HU5" s="218"/>
      <c r="HV5" s="218"/>
      <c r="HW5" s="218"/>
      <c r="HX5" s="218"/>
      <c r="HY5" s="218"/>
      <c r="HZ5" s="218"/>
      <c r="IA5" s="218"/>
      <c r="IB5" s="218"/>
      <c r="IC5" s="218"/>
      <c r="ID5" s="218"/>
      <c r="IE5" s="218"/>
      <c r="IF5" s="218"/>
      <c r="IG5" s="218"/>
      <c r="IH5" s="218"/>
      <c r="II5" s="218"/>
      <c r="IJ5" s="218"/>
      <c r="IK5" s="218"/>
      <c r="IL5" s="218"/>
      <c r="IM5" s="218"/>
      <c r="IN5" s="218"/>
      <c r="IO5" s="218"/>
      <c r="IP5" s="218"/>
      <c r="IQ5" s="218"/>
      <c r="IR5" s="218"/>
      <c r="IS5" s="218"/>
      <c r="IT5" s="218"/>
      <c r="IU5" s="218"/>
      <c r="IV5" s="218"/>
      <c r="IW5" s="218"/>
      <c r="IX5" s="218"/>
      <c r="IY5" s="218"/>
      <c r="IZ5" s="218"/>
      <c r="JA5" s="218"/>
      <c r="JB5" s="218"/>
      <c r="JC5" s="218"/>
      <c r="JD5" s="218"/>
      <c r="JE5" s="218"/>
    </row>
    <row r="6" spans="1:265" ht="15" customHeight="1">
      <c r="A6" s="214" t="s">
        <v>348</v>
      </c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8"/>
      <c r="BN6" s="218"/>
      <c r="BO6" s="218"/>
      <c r="BP6" s="218"/>
      <c r="BQ6" s="218"/>
      <c r="BR6" s="218"/>
      <c r="BS6" s="218"/>
      <c r="BT6" s="218"/>
      <c r="BU6" s="218"/>
      <c r="BV6" s="218"/>
      <c r="BW6" s="218"/>
      <c r="BX6" s="218"/>
      <c r="BY6" s="218"/>
      <c r="BZ6" s="218"/>
      <c r="CA6" s="218"/>
      <c r="CB6" s="218"/>
      <c r="CC6" s="218"/>
      <c r="CD6" s="218"/>
      <c r="CE6" s="218"/>
      <c r="CF6" s="218"/>
      <c r="CG6" s="218"/>
      <c r="CH6" s="218"/>
      <c r="CI6" s="218"/>
      <c r="CJ6" s="218"/>
      <c r="CK6" s="218"/>
      <c r="CL6" s="218"/>
      <c r="CM6" s="218"/>
      <c r="CN6" s="218"/>
      <c r="CO6" s="218"/>
      <c r="CP6" s="218"/>
      <c r="CQ6" s="218"/>
      <c r="CR6" s="218"/>
      <c r="CS6" s="218"/>
      <c r="CT6" s="218"/>
      <c r="CU6" s="218"/>
      <c r="CV6" s="218"/>
      <c r="CW6" s="218"/>
      <c r="CX6" s="218"/>
      <c r="CY6" s="218"/>
      <c r="CZ6" s="218"/>
      <c r="DA6" s="218"/>
      <c r="DB6" s="218"/>
      <c r="DC6" s="218"/>
      <c r="DD6" s="218"/>
      <c r="DE6" s="218"/>
      <c r="DF6" s="218"/>
      <c r="DG6" s="218"/>
      <c r="DH6" s="218"/>
      <c r="DI6" s="218"/>
      <c r="DJ6" s="218"/>
      <c r="DK6" s="218"/>
      <c r="DL6" s="218"/>
      <c r="DM6" s="218"/>
      <c r="DN6" s="218"/>
      <c r="DO6" s="218"/>
      <c r="DP6" s="218"/>
      <c r="DQ6" s="218"/>
      <c r="DR6" s="218"/>
      <c r="DS6" s="218"/>
      <c r="DT6" s="218"/>
      <c r="DU6" s="218"/>
      <c r="DV6" s="218"/>
      <c r="DW6" s="218"/>
      <c r="DX6" s="218"/>
      <c r="DY6" s="218"/>
      <c r="DZ6" s="218"/>
      <c r="EA6" s="218"/>
      <c r="EB6" s="218"/>
      <c r="EC6" s="218"/>
      <c r="ED6" s="218"/>
      <c r="EE6" s="218"/>
      <c r="EF6" s="218"/>
      <c r="EG6" s="218"/>
      <c r="EH6" s="218"/>
      <c r="EI6" s="218"/>
      <c r="EJ6" s="218"/>
      <c r="EK6" s="218"/>
      <c r="EL6" s="218"/>
      <c r="EM6" s="218"/>
      <c r="EN6" s="218"/>
      <c r="EO6" s="218"/>
      <c r="EP6" s="218"/>
      <c r="EQ6" s="218"/>
      <c r="ER6" s="218"/>
      <c r="ES6" s="218"/>
      <c r="ET6" s="218"/>
      <c r="EU6" s="218"/>
      <c r="EV6" s="218"/>
      <c r="EW6" s="218"/>
      <c r="EX6" s="218"/>
      <c r="EY6" s="218"/>
      <c r="EZ6" s="218"/>
      <c r="FA6" s="218"/>
      <c r="FB6" s="218"/>
      <c r="FC6" s="218"/>
      <c r="FD6" s="218"/>
      <c r="FE6" s="218"/>
      <c r="FF6" s="218"/>
      <c r="FG6" s="218"/>
      <c r="FH6" s="218"/>
      <c r="FI6" s="218"/>
      <c r="FJ6" s="218"/>
      <c r="FK6" s="218"/>
      <c r="FL6" s="218"/>
      <c r="FM6" s="218"/>
      <c r="FN6" s="218"/>
      <c r="FO6" s="218"/>
      <c r="FP6" s="218"/>
      <c r="FQ6" s="218"/>
      <c r="FR6" s="218"/>
      <c r="FS6" s="218"/>
      <c r="FT6" s="218"/>
      <c r="FU6" s="218"/>
      <c r="FV6" s="218"/>
      <c r="FW6" s="218"/>
      <c r="FX6" s="218"/>
      <c r="FY6" s="218"/>
      <c r="FZ6" s="218"/>
      <c r="GA6" s="218"/>
      <c r="GB6" s="218"/>
      <c r="GC6" s="218"/>
      <c r="GD6" s="218"/>
      <c r="GE6" s="218"/>
      <c r="GF6" s="218"/>
      <c r="GG6" s="218"/>
      <c r="GH6" s="218"/>
      <c r="GI6" s="218"/>
      <c r="GJ6" s="218"/>
      <c r="GK6" s="218"/>
      <c r="GL6" s="218"/>
      <c r="GM6" s="218"/>
      <c r="GN6" s="218"/>
      <c r="GO6" s="218"/>
      <c r="GP6" s="218"/>
      <c r="GQ6" s="218"/>
      <c r="GR6" s="218"/>
      <c r="GS6" s="218"/>
      <c r="GT6" s="218"/>
      <c r="GU6" s="218"/>
      <c r="GV6" s="218"/>
      <c r="GW6" s="218"/>
      <c r="GX6" s="218"/>
      <c r="GY6" s="218"/>
      <c r="GZ6" s="218"/>
      <c r="HA6" s="218"/>
      <c r="HB6" s="218"/>
      <c r="HC6" s="218"/>
      <c r="HD6" s="218"/>
      <c r="HE6" s="218"/>
      <c r="HF6" s="218"/>
      <c r="HG6" s="218"/>
      <c r="HH6" s="218"/>
      <c r="HI6" s="218"/>
      <c r="HJ6" s="218"/>
      <c r="HK6" s="218"/>
      <c r="HL6" s="218"/>
      <c r="HM6" s="218"/>
      <c r="HN6" s="218"/>
      <c r="HO6" s="218"/>
      <c r="HP6" s="218"/>
      <c r="HQ6" s="218"/>
      <c r="HR6" s="218"/>
      <c r="HS6" s="218"/>
      <c r="HT6" s="218"/>
      <c r="HU6" s="218"/>
      <c r="HV6" s="218"/>
      <c r="HW6" s="218"/>
      <c r="HX6" s="218"/>
      <c r="HY6" s="218"/>
      <c r="HZ6" s="218"/>
      <c r="IA6" s="218"/>
      <c r="IB6" s="218"/>
      <c r="IC6" s="218"/>
      <c r="ID6" s="218"/>
      <c r="IE6" s="218"/>
      <c r="IF6" s="218"/>
      <c r="IG6" s="218"/>
      <c r="IH6" s="218"/>
      <c r="II6" s="218"/>
      <c r="IJ6" s="218"/>
      <c r="IK6" s="218"/>
      <c r="IL6" s="218"/>
      <c r="IM6" s="218"/>
      <c r="IN6" s="218"/>
      <c r="IO6" s="218"/>
      <c r="IP6" s="218"/>
      <c r="IQ6" s="218"/>
      <c r="IR6" s="218"/>
      <c r="IS6" s="218"/>
      <c r="IT6" s="218"/>
      <c r="IU6" s="218"/>
      <c r="IV6" s="218"/>
      <c r="IW6" s="218"/>
      <c r="IX6" s="218"/>
      <c r="IY6" s="218"/>
      <c r="IZ6" s="218"/>
      <c r="JA6" s="218"/>
      <c r="JB6" s="218"/>
      <c r="JC6" s="218"/>
      <c r="JD6" s="218"/>
      <c r="JE6" s="218"/>
    </row>
    <row r="7" spans="1:265" ht="18" customHeight="1">
      <c r="A7" s="219" t="s">
        <v>388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</row>
    <row r="8" spans="1:265">
      <c r="A8" s="220"/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</row>
    <row r="9" spans="1:265">
      <c r="A9" s="59" t="s">
        <v>389</v>
      </c>
      <c r="B9" s="221"/>
      <c r="C9" s="221"/>
      <c r="D9" s="222"/>
      <c r="E9" s="222"/>
      <c r="F9" s="222"/>
      <c r="G9" s="222"/>
      <c r="H9" s="222"/>
      <c r="I9" s="223"/>
      <c r="J9" s="223"/>
      <c r="K9" s="221"/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5" t="s">
        <v>318</v>
      </c>
      <c r="AK9" s="226"/>
      <c r="AL9" s="226"/>
      <c r="AM9" s="226"/>
      <c r="AN9" s="226"/>
      <c r="AO9" s="226"/>
      <c r="AP9" s="226"/>
      <c r="AQ9" s="226"/>
      <c r="AR9" s="226"/>
      <c r="AS9" s="226"/>
      <c r="AT9" s="226"/>
      <c r="AU9" s="226"/>
      <c r="AV9" s="226"/>
      <c r="AW9" s="226"/>
      <c r="AX9" s="226"/>
      <c r="AY9" s="226"/>
      <c r="AZ9" s="226"/>
      <c r="BA9" s="226"/>
      <c r="BB9" s="226"/>
      <c r="BC9" s="226"/>
      <c r="BD9" s="226"/>
      <c r="BE9" s="226"/>
      <c r="BF9" s="226"/>
      <c r="BG9" s="226"/>
      <c r="BH9" s="226"/>
      <c r="BI9" s="226"/>
      <c r="BJ9" s="226"/>
      <c r="BK9" s="226"/>
      <c r="BL9" s="226"/>
      <c r="BM9" s="226"/>
      <c r="BN9" s="226"/>
      <c r="BO9" s="226"/>
      <c r="BP9" s="226"/>
      <c r="BQ9" s="226"/>
      <c r="BR9" s="226"/>
      <c r="BS9" s="226"/>
      <c r="BT9" s="226"/>
      <c r="BU9" s="226"/>
      <c r="BV9" s="226"/>
      <c r="BW9" s="226"/>
      <c r="BX9" s="226"/>
      <c r="BY9" s="226"/>
      <c r="BZ9" s="226"/>
      <c r="CA9" s="226"/>
      <c r="CB9" s="226"/>
      <c r="CC9" s="226"/>
      <c r="CD9" s="226"/>
      <c r="CE9" s="226"/>
      <c r="CF9" s="226"/>
      <c r="CG9" s="226"/>
      <c r="CH9" s="226"/>
      <c r="CI9" s="226"/>
      <c r="CJ9" s="226"/>
      <c r="CK9" s="226"/>
      <c r="CL9" s="226"/>
      <c r="CM9" s="226"/>
      <c r="CN9" s="226"/>
      <c r="CO9" s="226"/>
      <c r="CP9" s="226"/>
      <c r="CQ9" s="226"/>
      <c r="CR9" s="226"/>
      <c r="CS9" s="226"/>
      <c r="CT9" s="226"/>
      <c r="CU9" s="226"/>
      <c r="CV9" s="226"/>
      <c r="CW9" s="226"/>
      <c r="CX9" s="226"/>
      <c r="CY9" s="226"/>
      <c r="CZ9" s="226"/>
      <c r="DA9" s="226"/>
      <c r="DB9" s="226"/>
      <c r="DC9" s="226"/>
      <c r="DD9" s="226"/>
      <c r="DE9" s="226"/>
      <c r="DF9" s="226"/>
      <c r="DG9" s="226"/>
      <c r="DH9" s="226"/>
      <c r="DI9" s="226"/>
      <c r="DJ9" s="226"/>
      <c r="DK9" s="226"/>
      <c r="DL9" s="226"/>
      <c r="DM9" s="226"/>
      <c r="DN9" s="226"/>
      <c r="DO9" s="226"/>
      <c r="DP9" s="226"/>
      <c r="DQ9" s="226"/>
      <c r="DR9" s="226"/>
      <c r="DS9" s="226"/>
      <c r="DT9" s="226"/>
      <c r="DU9" s="226"/>
      <c r="DV9" s="226"/>
      <c r="DW9" s="226"/>
      <c r="DX9" s="226"/>
      <c r="DY9" s="226"/>
      <c r="DZ9" s="226"/>
      <c r="EA9" s="226"/>
      <c r="EB9" s="226"/>
      <c r="EC9" s="226"/>
      <c r="ED9" s="226"/>
      <c r="EE9" s="226"/>
      <c r="EF9" s="226"/>
      <c r="EG9" s="226"/>
      <c r="EH9" s="226"/>
      <c r="EI9" s="226"/>
      <c r="EJ9" s="226"/>
      <c r="EK9" s="226"/>
      <c r="EL9" s="226"/>
      <c r="EM9" s="226"/>
      <c r="EN9" s="226"/>
      <c r="EO9" s="226"/>
      <c r="EP9" s="226"/>
      <c r="EQ9" s="226"/>
      <c r="ER9" s="226"/>
      <c r="ES9" s="226"/>
      <c r="ET9" s="226"/>
      <c r="EU9" s="226"/>
      <c r="EV9" s="226"/>
      <c r="EW9" s="226"/>
      <c r="EX9" s="226"/>
      <c r="EY9" s="226"/>
      <c r="EZ9" s="226"/>
      <c r="FA9" s="226"/>
      <c r="FB9" s="226"/>
      <c r="FC9" s="226"/>
      <c r="FD9" s="226"/>
      <c r="FE9" s="226"/>
      <c r="FF9" s="226"/>
      <c r="FG9" s="226"/>
      <c r="FH9" s="226"/>
      <c r="FI9" s="226"/>
      <c r="FJ9" s="226"/>
      <c r="FK9" s="226"/>
      <c r="FL9" s="226"/>
      <c r="FM9" s="226"/>
      <c r="FN9" s="226"/>
      <c r="FO9" s="226"/>
      <c r="FP9" s="226"/>
      <c r="FQ9" s="226"/>
      <c r="FR9" s="226"/>
      <c r="FS9" s="226"/>
      <c r="FT9" s="226"/>
      <c r="FU9" s="226"/>
      <c r="FV9" s="226"/>
      <c r="FW9" s="226"/>
      <c r="FX9" s="226"/>
      <c r="FY9" s="226"/>
      <c r="FZ9" s="226"/>
      <c r="GA9" s="226"/>
      <c r="GB9" s="226"/>
      <c r="GC9" s="226"/>
      <c r="GD9" s="226"/>
      <c r="GE9" s="226"/>
      <c r="GF9" s="226"/>
      <c r="GG9" s="226"/>
      <c r="GH9" s="226"/>
      <c r="GI9" s="226"/>
      <c r="GJ9" s="226"/>
      <c r="GK9" s="226"/>
      <c r="GL9" s="226"/>
      <c r="GM9" s="226"/>
      <c r="GN9" s="226"/>
      <c r="GO9" s="226"/>
      <c r="GP9" s="226"/>
      <c r="GQ9" s="226"/>
      <c r="GR9" s="226"/>
      <c r="GS9" s="226"/>
      <c r="GT9" s="226"/>
      <c r="GU9" s="226"/>
      <c r="GV9" s="226"/>
      <c r="GW9" s="226"/>
      <c r="GX9" s="226"/>
      <c r="GY9" s="226"/>
      <c r="GZ9" s="226"/>
      <c r="HA9" s="226"/>
      <c r="HB9" s="226"/>
      <c r="HC9" s="226"/>
      <c r="HD9" s="226"/>
      <c r="HE9" s="226"/>
      <c r="HF9" s="226"/>
      <c r="HG9" s="226"/>
      <c r="HH9" s="226"/>
      <c r="HI9" s="226"/>
      <c r="HJ9" s="226"/>
      <c r="HK9" s="226"/>
      <c r="HL9" s="226"/>
      <c r="HM9" s="226"/>
      <c r="HN9" s="226"/>
      <c r="HO9" s="226"/>
      <c r="HP9" s="226"/>
      <c r="HQ9" s="226"/>
      <c r="HR9" s="226"/>
      <c r="HS9" s="226"/>
      <c r="HT9" s="226"/>
      <c r="HU9" s="226"/>
      <c r="HV9" s="226"/>
      <c r="HW9" s="226"/>
      <c r="HX9" s="226"/>
      <c r="HY9" s="226"/>
      <c r="HZ9" s="226"/>
      <c r="IA9" s="226"/>
      <c r="IB9" s="226"/>
      <c r="IC9" s="226"/>
      <c r="ID9" s="226"/>
      <c r="IE9" s="226"/>
      <c r="IF9" s="226"/>
      <c r="IG9" s="226"/>
      <c r="IH9" s="226"/>
      <c r="II9" s="226"/>
      <c r="IJ9" s="226"/>
      <c r="IK9" s="226"/>
      <c r="IL9" s="226"/>
      <c r="IM9" s="226"/>
      <c r="IN9" s="226"/>
      <c r="IO9" s="226"/>
      <c r="IP9" s="226"/>
      <c r="IQ9" s="226"/>
      <c r="IR9" s="226"/>
      <c r="IS9" s="226"/>
      <c r="IT9" s="226"/>
      <c r="IU9" s="226"/>
      <c r="IV9" s="226"/>
      <c r="IW9" s="226"/>
      <c r="IX9" s="226"/>
      <c r="IY9" s="226"/>
      <c r="IZ9" s="226"/>
      <c r="JA9" s="226"/>
      <c r="JB9" s="226"/>
      <c r="JC9" s="226"/>
      <c r="JD9" s="226"/>
      <c r="JE9" s="226"/>
    </row>
    <row r="10" spans="1:265" ht="15" customHeight="1">
      <c r="A10" s="227" t="s">
        <v>265</v>
      </c>
      <c r="B10" s="228"/>
      <c r="C10" s="228" t="s">
        <v>6</v>
      </c>
      <c r="D10" s="229" t="s">
        <v>266</v>
      </c>
      <c r="E10" s="229" t="s">
        <v>9</v>
      </c>
      <c r="F10" s="227" t="s">
        <v>10</v>
      </c>
      <c r="G10" s="229" t="s">
        <v>267</v>
      </c>
      <c r="H10" s="229" t="s">
        <v>9</v>
      </c>
      <c r="I10" s="229" t="s">
        <v>12</v>
      </c>
      <c r="J10" s="230"/>
      <c r="K10" s="229" t="s">
        <v>14</v>
      </c>
      <c r="L10" s="231" t="s">
        <v>268</v>
      </c>
      <c r="M10" s="231"/>
      <c r="N10" s="231"/>
      <c r="O10" s="231"/>
      <c r="P10" s="231" t="s">
        <v>269</v>
      </c>
      <c r="Q10" s="231"/>
      <c r="R10" s="231"/>
      <c r="S10" s="231"/>
      <c r="T10" s="231" t="s">
        <v>270</v>
      </c>
      <c r="U10" s="231"/>
      <c r="V10" s="231"/>
      <c r="W10" s="231"/>
      <c r="X10" s="231" t="s">
        <v>314</v>
      </c>
      <c r="Y10" s="231"/>
      <c r="Z10" s="231"/>
      <c r="AA10" s="231"/>
      <c r="AB10" s="231" t="s">
        <v>272</v>
      </c>
      <c r="AC10" s="231"/>
      <c r="AD10" s="231"/>
      <c r="AE10" s="231"/>
      <c r="AF10" s="232" t="s">
        <v>390</v>
      </c>
      <c r="AG10" s="232"/>
      <c r="AH10" s="233" t="s">
        <v>391</v>
      </c>
      <c r="AI10" s="233" t="s">
        <v>277</v>
      </c>
      <c r="AJ10" s="180" t="s">
        <v>278</v>
      </c>
      <c r="AK10" s="234"/>
      <c r="AL10" s="234"/>
      <c r="AM10" s="234"/>
      <c r="AN10" s="234"/>
      <c r="AO10" s="234"/>
      <c r="AP10" s="234"/>
      <c r="AQ10" s="234"/>
      <c r="AR10" s="234"/>
      <c r="AS10" s="234"/>
      <c r="AT10" s="234"/>
      <c r="AU10" s="234"/>
      <c r="AV10" s="234"/>
      <c r="AW10" s="234"/>
      <c r="AX10" s="234"/>
      <c r="AY10" s="234"/>
      <c r="AZ10" s="234"/>
      <c r="BA10" s="234"/>
      <c r="BB10" s="234"/>
      <c r="BC10" s="234"/>
      <c r="BD10" s="234"/>
      <c r="BE10" s="234"/>
      <c r="BF10" s="234"/>
      <c r="BG10" s="234"/>
      <c r="BH10" s="234"/>
      <c r="BI10" s="234"/>
      <c r="BJ10" s="234"/>
      <c r="BK10" s="234"/>
      <c r="BL10" s="234"/>
      <c r="BM10" s="234"/>
      <c r="BN10" s="234"/>
      <c r="BO10" s="234"/>
      <c r="BP10" s="234"/>
      <c r="BQ10" s="234"/>
      <c r="BR10" s="234"/>
      <c r="BS10" s="234"/>
      <c r="BT10" s="234"/>
      <c r="BU10" s="234"/>
      <c r="BV10" s="234"/>
      <c r="BW10" s="234"/>
      <c r="BX10" s="234"/>
      <c r="BY10" s="234"/>
      <c r="BZ10" s="234"/>
      <c r="CA10" s="234"/>
      <c r="CB10" s="234"/>
      <c r="CC10" s="234"/>
      <c r="CD10" s="234"/>
      <c r="CE10" s="234"/>
      <c r="CF10" s="234"/>
      <c r="CG10" s="234"/>
      <c r="CH10" s="234"/>
      <c r="CI10" s="234"/>
      <c r="CJ10" s="234"/>
      <c r="CK10" s="234"/>
      <c r="CL10" s="234"/>
      <c r="CM10" s="234"/>
      <c r="CN10" s="234"/>
      <c r="CO10" s="234"/>
      <c r="CP10" s="234"/>
      <c r="CQ10" s="234"/>
      <c r="CR10" s="234"/>
      <c r="CS10" s="234"/>
      <c r="CT10" s="234"/>
      <c r="CU10" s="234"/>
      <c r="CV10" s="234"/>
      <c r="CW10" s="234"/>
      <c r="CX10" s="234"/>
      <c r="CY10" s="234"/>
      <c r="CZ10" s="234"/>
      <c r="DA10" s="234"/>
      <c r="DB10" s="234"/>
      <c r="DC10" s="234"/>
      <c r="DD10" s="234"/>
      <c r="DE10" s="234"/>
      <c r="DF10" s="234"/>
      <c r="DG10" s="234"/>
      <c r="DH10" s="234"/>
      <c r="DI10" s="234"/>
      <c r="DJ10" s="234"/>
      <c r="DK10" s="234"/>
      <c r="DL10" s="234"/>
      <c r="DM10" s="234"/>
      <c r="DN10" s="234"/>
      <c r="DO10" s="234"/>
      <c r="DP10" s="234"/>
      <c r="DQ10" s="234"/>
      <c r="DR10" s="234"/>
      <c r="DS10" s="234"/>
      <c r="DT10" s="234"/>
      <c r="DU10" s="234"/>
      <c r="DV10" s="234"/>
      <c r="DW10" s="234"/>
      <c r="DX10" s="234"/>
      <c r="DY10" s="234"/>
      <c r="DZ10" s="234"/>
      <c r="EA10" s="234"/>
      <c r="EB10" s="234"/>
      <c r="EC10" s="234"/>
      <c r="ED10" s="234"/>
      <c r="EE10" s="234"/>
      <c r="EF10" s="234"/>
      <c r="EG10" s="234"/>
      <c r="EH10" s="234"/>
      <c r="EI10" s="234"/>
      <c r="EJ10" s="234"/>
      <c r="EK10" s="234"/>
      <c r="EL10" s="234"/>
      <c r="EM10" s="234"/>
      <c r="EN10" s="234"/>
      <c r="EO10" s="234"/>
      <c r="EP10" s="234"/>
      <c r="EQ10" s="234"/>
      <c r="ER10" s="234"/>
      <c r="ES10" s="234"/>
      <c r="ET10" s="234"/>
      <c r="EU10" s="234"/>
      <c r="EV10" s="234"/>
      <c r="EW10" s="234"/>
      <c r="EX10" s="234"/>
      <c r="EY10" s="234"/>
      <c r="EZ10" s="234"/>
      <c r="FA10" s="234"/>
      <c r="FB10" s="234"/>
      <c r="FC10" s="234"/>
      <c r="FD10" s="234"/>
      <c r="FE10" s="234"/>
      <c r="FF10" s="234"/>
      <c r="FG10" s="234"/>
      <c r="FH10" s="234"/>
      <c r="FI10" s="234"/>
      <c r="FJ10" s="234"/>
      <c r="FK10" s="234"/>
      <c r="FL10" s="234"/>
      <c r="FM10" s="234"/>
      <c r="FN10" s="234"/>
      <c r="FO10" s="234"/>
      <c r="FP10" s="234"/>
      <c r="FQ10" s="234"/>
      <c r="FR10" s="234"/>
      <c r="FS10" s="234"/>
      <c r="FT10" s="234"/>
      <c r="FU10" s="234"/>
      <c r="FV10" s="234"/>
      <c r="FW10" s="234"/>
      <c r="FX10" s="234"/>
      <c r="FY10" s="234"/>
      <c r="FZ10" s="234"/>
      <c r="GA10" s="234"/>
      <c r="GB10" s="234"/>
      <c r="GC10" s="234"/>
      <c r="GD10" s="234"/>
      <c r="GE10" s="234"/>
      <c r="GF10" s="234"/>
      <c r="GG10" s="234"/>
      <c r="GH10" s="234"/>
      <c r="GI10" s="234"/>
      <c r="GJ10" s="234"/>
      <c r="GK10" s="234"/>
      <c r="GL10" s="234"/>
      <c r="GM10" s="234"/>
      <c r="GN10" s="234"/>
      <c r="GO10" s="234"/>
      <c r="GP10" s="234"/>
      <c r="GQ10" s="234"/>
      <c r="GR10" s="234"/>
      <c r="GS10" s="234"/>
      <c r="GT10" s="234"/>
      <c r="GU10" s="234"/>
      <c r="GV10" s="234"/>
      <c r="GW10" s="234"/>
      <c r="GX10" s="234"/>
      <c r="GY10" s="234"/>
      <c r="GZ10" s="234"/>
      <c r="HA10" s="234"/>
      <c r="HB10" s="234"/>
      <c r="HC10" s="234"/>
      <c r="HD10" s="234"/>
      <c r="HE10" s="234"/>
      <c r="HF10" s="234"/>
      <c r="HG10" s="234"/>
      <c r="HH10" s="234"/>
      <c r="HI10" s="234"/>
      <c r="HJ10" s="234"/>
      <c r="HK10" s="234"/>
      <c r="HL10" s="234"/>
      <c r="HM10" s="234"/>
      <c r="HN10" s="234"/>
      <c r="HO10" s="234"/>
      <c r="HP10" s="234"/>
      <c r="HQ10" s="234"/>
      <c r="HR10" s="234"/>
      <c r="HS10" s="234"/>
      <c r="HT10" s="234"/>
      <c r="HU10" s="234"/>
      <c r="HV10" s="234"/>
      <c r="HW10" s="234"/>
      <c r="HX10" s="234"/>
      <c r="HY10" s="234"/>
      <c r="HZ10" s="234"/>
      <c r="IA10" s="234"/>
      <c r="IB10" s="234"/>
      <c r="IC10" s="234"/>
      <c r="ID10" s="234"/>
      <c r="IE10" s="234"/>
      <c r="IF10" s="234"/>
      <c r="IG10" s="234"/>
      <c r="IH10" s="234"/>
      <c r="II10" s="234"/>
      <c r="IJ10" s="234"/>
      <c r="IK10" s="234"/>
      <c r="IL10" s="234"/>
      <c r="IM10" s="234"/>
      <c r="IN10" s="234"/>
      <c r="IO10" s="234"/>
      <c r="IP10" s="234"/>
      <c r="IQ10" s="234"/>
      <c r="IR10" s="234"/>
      <c r="IS10" s="234"/>
      <c r="IT10" s="234"/>
      <c r="IU10" s="234"/>
      <c r="IV10" s="234"/>
      <c r="IW10" s="234"/>
      <c r="IX10" s="234"/>
      <c r="IY10" s="234"/>
      <c r="IZ10" s="234"/>
      <c r="JA10" s="234"/>
      <c r="JB10" s="234"/>
      <c r="JC10" s="234"/>
      <c r="JD10" s="234"/>
      <c r="JE10" s="234"/>
    </row>
    <row r="11" spans="1:265" ht="52.5" customHeight="1">
      <c r="A11" s="227"/>
      <c r="B11" s="228"/>
      <c r="C11" s="228"/>
      <c r="D11" s="229"/>
      <c r="E11" s="229"/>
      <c r="F11" s="227"/>
      <c r="G11" s="229"/>
      <c r="H11" s="229"/>
      <c r="I11" s="229"/>
      <c r="J11" s="230"/>
      <c r="K11" s="229"/>
      <c r="L11" s="235" t="s">
        <v>392</v>
      </c>
      <c r="M11" s="235" t="s">
        <v>393</v>
      </c>
      <c r="N11" s="236" t="s">
        <v>282</v>
      </c>
      <c r="O11" s="235" t="s">
        <v>265</v>
      </c>
      <c r="P11" s="235" t="s">
        <v>392</v>
      </c>
      <c r="Q11" s="235" t="s">
        <v>393</v>
      </c>
      <c r="R11" s="236" t="s">
        <v>282</v>
      </c>
      <c r="S11" s="235" t="s">
        <v>265</v>
      </c>
      <c r="T11" s="235" t="s">
        <v>392</v>
      </c>
      <c r="U11" s="235" t="s">
        <v>393</v>
      </c>
      <c r="V11" s="236" t="s">
        <v>282</v>
      </c>
      <c r="W11" s="235" t="s">
        <v>265</v>
      </c>
      <c r="X11" s="235" t="s">
        <v>392</v>
      </c>
      <c r="Y11" s="235" t="s">
        <v>393</v>
      </c>
      <c r="Z11" s="236" t="s">
        <v>282</v>
      </c>
      <c r="AA11" s="235" t="s">
        <v>265</v>
      </c>
      <c r="AB11" s="235" t="s">
        <v>392</v>
      </c>
      <c r="AC11" s="235" t="s">
        <v>393</v>
      </c>
      <c r="AD11" s="236" t="s">
        <v>282</v>
      </c>
      <c r="AE11" s="235" t="s">
        <v>265</v>
      </c>
      <c r="AF11" s="235" t="s">
        <v>392</v>
      </c>
      <c r="AG11" s="235" t="s">
        <v>393</v>
      </c>
      <c r="AH11" s="233"/>
      <c r="AI11" s="233"/>
      <c r="AJ11" s="180"/>
      <c r="AK11" s="234"/>
      <c r="AL11" s="234"/>
      <c r="AM11" s="234"/>
      <c r="AN11" s="234"/>
      <c r="AO11" s="234"/>
      <c r="AP11" s="234"/>
      <c r="AQ11" s="234"/>
      <c r="AR11" s="234"/>
      <c r="AS11" s="234"/>
      <c r="AT11" s="234"/>
      <c r="AU11" s="234"/>
      <c r="AV11" s="234"/>
      <c r="AW11" s="234"/>
      <c r="AX11" s="234"/>
      <c r="AY11" s="234"/>
      <c r="AZ11" s="234"/>
      <c r="BA11" s="234"/>
      <c r="BB11" s="234"/>
      <c r="BC11" s="234"/>
      <c r="BD11" s="234"/>
      <c r="BE11" s="234"/>
      <c r="BF11" s="234"/>
      <c r="BG11" s="234"/>
      <c r="BH11" s="234"/>
      <c r="BI11" s="234"/>
      <c r="BJ11" s="234"/>
      <c r="BK11" s="234"/>
      <c r="BL11" s="234"/>
      <c r="BM11" s="234"/>
      <c r="BN11" s="234"/>
      <c r="BO11" s="234"/>
      <c r="BP11" s="234"/>
      <c r="BQ11" s="234"/>
      <c r="BR11" s="234"/>
      <c r="BS11" s="234"/>
      <c r="BT11" s="234"/>
      <c r="BU11" s="234"/>
      <c r="BV11" s="234"/>
      <c r="BW11" s="234"/>
      <c r="BX11" s="234"/>
      <c r="BY11" s="234"/>
      <c r="BZ11" s="234"/>
      <c r="CA11" s="234"/>
      <c r="CB11" s="234"/>
      <c r="CC11" s="234"/>
      <c r="CD11" s="234"/>
      <c r="CE11" s="234"/>
      <c r="CF11" s="234"/>
      <c r="CG11" s="234"/>
      <c r="CH11" s="234"/>
      <c r="CI11" s="234"/>
      <c r="CJ11" s="234"/>
      <c r="CK11" s="234"/>
      <c r="CL11" s="234"/>
      <c r="CM11" s="234"/>
      <c r="CN11" s="234"/>
      <c r="CO11" s="234"/>
      <c r="CP11" s="234"/>
      <c r="CQ11" s="234"/>
      <c r="CR11" s="234"/>
      <c r="CS11" s="234"/>
      <c r="CT11" s="234"/>
      <c r="CU11" s="234"/>
      <c r="CV11" s="234"/>
      <c r="CW11" s="234"/>
      <c r="CX11" s="234"/>
      <c r="CY11" s="234"/>
      <c r="CZ11" s="234"/>
      <c r="DA11" s="234"/>
      <c r="DB11" s="234"/>
      <c r="DC11" s="234"/>
      <c r="DD11" s="234"/>
      <c r="DE11" s="234"/>
      <c r="DF11" s="234"/>
      <c r="DG11" s="234"/>
      <c r="DH11" s="234"/>
      <c r="DI11" s="234"/>
      <c r="DJ11" s="234"/>
      <c r="DK11" s="234"/>
      <c r="DL11" s="234"/>
      <c r="DM11" s="234"/>
      <c r="DN11" s="234"/>
      <c r="DO11" s="234"/>
      <c r="DP11" s="234"/>
      <c r="DQ11" s="234"/>
      <c r="DR11" s="234"/>
      <c r="DS11" s="234"/>
      <c r="DT11" s="234"/>
      <c r="DU11" s="234"/>
      <c r="DV11" s="234"/>
      <c r="DW11" s="234"/>
      <c r="DX11" s="234"/>
      <c r="DY11" s="234"/>
      <c r="DZ11" s="234"/>
      <c r="EA11" s="234"/>
      <c r="EB11" s="234"/>
      <c r="EC11" s="234"/>
      <c r="ED11" s="234"/>
      <c r="EE11" s="234"/>
      <c r="EF11" s="234"/>
      <c r="EG11" s="234"/>
      <c r="EH11" s="234"/>
      <c r="EI11" s="234"/>
      <c r="EJ11" s="234"/>
      <c r="EK11" s="234"/>
      <c r="EL11" s="234"/>
      <c r="EM11" s="234"/>
      <c r="EN11" s="234"/>
      <c r="EO11" s="234"/>
      <c r="EP11" s="234"/>
      <c r="EQ11" s="234"/>
      <c r="ER11" s="234"/>
      <c r="ES11" s="234"/>
      <c r="ET11" s="234"/>
      <c r="EU11" s="234"/>
      <c r="EV11" s="234"/>
      <c r="EW11" s="234"/>
      <c r="EX11" s="234"/>
      <c r="EY11" s="234"/>
      <c r="EZ11" s="234"/>
      <c r="FA11" s="234"/>
      <c r="FB11" s="234"/>
      <c r="FC11" s="234"/>
      <c r="FD11" s="234"/>
      <c r="FE11" s="234"/>
      <c r="FF11" s="234"/>
      <c r="FG11" s="234"/>
      <c r="FH11" s="234"/>
      <c r="FI11" s="234"/>
      <c r="FJ11" s="234"/>
      <c r="FK11" s="234"/>
      <c r="FL11" s="234"/>
      <c r="FM11" s="234"/>
      <c r="FN11" s="234"/>
      <c r="FO11" s="234"/>
      <c r="FP11" s="234"/>
      <c r="FQ11" s="234"/>
      <c r="FR11" s="234"/>
      <c r="FS11" s="234"/>
      <c r="FT11" s="234"/>
      <c r="FU11" s="234"/>
      <c r="FV11" s="234"/>
      <c r="FW11" s="234"/>
      <c r="FX11" s="234"/>
      <c r="FY11" s="234"/>
      <c r="FZ11" s="234"/>
      <c r="GA11" s="234"/>
      <c r="GB11" s="234"/>
      <c r="GC11" s="234"/>
      <c r="GD11" s="234"/>
      <c r="GE11" s="234"/>
      <c r="GF11" s="234"/>
      <c r="GG11" s="234"/>
      <c r="GH11" s="234"/>
      <c r="GI11" s="234"/>
      <c r="GJ11" s="234"/>
      <c r="GK11" s="234"/>
      <c r="GL11" s="234"/>
      <c r="GM11" s="234"/>
      <c r="GN11" s="234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4"/>
      <c r="HA11" s="234"/>
      <c r="HB11" s="234"/>
      <c r="HC11" s="234"/>
      <c r="HD11" s="234"/>
      <c r="HE11" s="234"/>
      <c r="HF11" s="234"/>
      <c r="HG11" s="234"/>
      <c r="HH11" s="234"/>
      <c r="HI11" s="234"/>
      <c r="HJ11" s="234"/>
      <c r="HK11" s="234"/>
      <c r="HL11" s="234"/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4"/>
      <c r="IH11" s="234"/>
      <c r="II11" s="234"/>
      <c r="IJ11" s="234"/>
      <c r="IK11" s="234"/>
      <c r="IL11" s="234"/>
      <c r="IM11" s="234"/>
      <c r="IN11" s="234"/>
      <c r="IO11" s="234"/>
      <c r="IP11" s="234"/>
      <c r="IQ11" s="234"/>
      <c r="IR11" s="234"/>
      <c r="IS11" s="234"/>
      <c r="IT11" s="234"/>
      <c r="IU11" s="234"/>
      <c r="IV11" s="234"/>
      <c r="IW11" s="234"/>
      <c r="IX11" s="234"/>
      <c r="IY11" s="234"/>
      <c r="IZ11" s="234"/>
      <c r="JA11" s="234"/>
      <c r="JB11" s="234"/>
      <c r="JC11" s="234"/>
      <c r="JD11" s="234"/>
      <c r="JE11" s="234"/>
    </row>
    <row r="12" spans="1:265" ht="66.75" customHeight="1">
      <c r="A12" s="91">
        <v>1</v>
      </c>
      <c r="B12" s="124"/>
      <c r="C12" s="237">
        <v>41</v>
      </c>
      <c r="D12" s="126" t="s">
        <v>361</v>
      </c>
      <c r="E12" s="95" t="s">
        <v>190</v>
      </c>
      <c r="F12" s="96" t="s">
        <v>67</v>
      </c>
      <c r="G12" s="97" t="s">
        <v>362</v>
      </c>
      <c r="H12" s="95" t="s">
        <v>192</v>
      </c>
      <c r="I12" s="96" t="s">
        <v>193</v>
      </c>
      <c r="J12" s="96" t="s">
        <v>100</v>
      </c>
      <c r="K12" s="127" t="s">
        <v>39</v>
      </c>
      <c r="L12" s="238">
        <v>69.75</v>
      </c>
      <c r="M12" s="238">
        <v>74</v>
      </c>
      <c r="N12" s="239">
        <f>(L12+M12)/2</f>
        <v>71.875</v>
      </c>
      <c r="O12" s="240">
        <f>RANK(N12,N$12:N$16,0)</f>
        <v>1</v>
      </c>
      <c r="P12" s="236">
        <v>71.25</v>
      </c>
      <c r="Q12" s="238">
        <v>72</v>
      </c>
      <c r="R12" s="239">
        <f>(P12+Q12)/2</f>
        <v>71.625</v>
      </c>
      <c r="S12" s="240">
        <f>RANK(R12,R$12:R$16,0)</f>
        <v>1</v>
      </c>
      <c r="T12" s="238">
        <v>69</v>
      </c>
      <c r="U12" s="238">
        <v>72.2</v>
      </c>
      <c r="V12" s="239">
        <f>(T12+U12)/2</f>
        <v>70.599999999999994</v>
      </c>
      <c r="W12" s="240">
        <f>RANK(V12,V$12:V$16,0)</f>
        <v>1</v>
      </c>
      <c r="X12" s="238">
        <v>67.75</v>
      </c>
      <c r="Y12" s="238">
        <v>73.2</v>
      </c>
      <c r="Z12" s="239">
        <f>(X12+Y12)/2</f>
        <v>70.474999999999994</v>
      </c>
      <c r="AA12" s="240">
        <f>RANK(Z12,Z$12:Z$16,0)</f>
        <v>2</v>
      </c>
      <c r="AB12" s="236">
        <v>68.25</v>
      </c>
      <c r="AC12" s="238">
        <v>73.599999999999994</v>
      </c>
      <c r="AD12" s="239">
        <f>(AB12+AC12)/2</f>
        <v>70.924999999999997</v>
      </c>
      <c r="AE12" s="240">
        <f>RANK(AD12,AD$12:AD$16,0)</f>
        <v>1</v>
      </c>
      <c r="AF12" s="241">
        <f>(T12+X12+AB12+P12+L12)/5</f>
        <v>69.2</v>
      </c>
      <c r="AG12" s="241">
        <f>(U12+Y12+AC12+M12+Q12)/5-AH12</f>
        <v>73</v>
      </c>
      <c r="AH12" s="241"/>
      <c r="AI12" s="239">
        <f>(AF12+AG12)/2</f>
        <v>71.099999999999994</v>
      </c>
      <c r="AJ12" s="189" t="s">
        <v>67</v>
      </c>
      <c r="AK12" s="234"/>
      <c r="AL12" s="234"/>
      <c r="AM12" s="234"/>
      <c r="AN12" s="234"/>
      <c r="AO12" s="234"/>
      <c r="AP12" s="234"/>
      <c r="AQ12" s="234"/>
      <c r="AR12" s="234"/>
      <c r="AS12" s="234"/>
      <c r="AT12" s="234"/>
      <c r="AU12" s="234"/>
      <c r="AV12" s="234"/>
      <c r="AW12" s="234"/>
      <c r="AX12" s="234"/>
      <c r="AY12" s="234"/>
      <c r="AZ12" s="234"/>
      <c r="BA12" s="234"/>
      <c r="BB12" s="234"/>
      <c r="BC12" s="234"/>
      <c r="BD12" s="234"/>
      <c r="BE12" s="234"/>
      <c r="BF12" s="234"/>
      <c r="BG12" s="234"/>
      <c r="BH12" s="234"/>
      <c r="BI12" s="234"/>
      <c r="BJ12" s="234"/>
      <c r="BK12" s="234"/>
      <c r="BL12" s="234"/>
      <c r="BM12" s="234"/>
      <c r="BN12" s="234"/>
      <c r="BO12" s="234"/>
      <c r="BP12" s="234"/>
      <c r="BQ12" s="234"/>
      <c r="BR12" s="234"/>
      <c r="BS12" s="234"/>
      <c r="BT12" s="234"/>
      <c r="BU12" s="234"/>
      <c r="BV12" s="234"/>
      <c r="BW12" s="234"/>
      <c r="BX12" s="234"/>
      <c r="BY12" s="234"/>
      <c r="BZ12" s="234"/>
      <c r="CA12" s="234"/>
      <c r="CB12" s="234"/>
      <c r="CC12" s="234"/>
      <c r="CD12" s="234"/>
      <c r="CE12" s="234"/>
      <c r="CF12" s="234"/>
      <c r="CG12" s="234"/>
      <c r="CH12" s="234"/>
      <c r="CI12" s="234"/>
      <c r="CJ12" s="234"/>
      <c r="CK12" s="234"/>
      <c r="CL12" s="234"/>
      <c r="CM12" s="234"/>
      <c r="CN12" s="234"/>
      <c r="CO12" s="234"/>
      <c r="CP12" s="234"/>
      <c r="CQ12" s="234"/>
      <c r="CR12" s="234"/>
      <c r="CS12" s="234"/>
      <c r="CT12" s="234"/>
      <c r="CU12" s="234"/>
      <c r="CV12" s="234"/>
      <c r="CW12" s="234"/>
      <c r="CX12" s="234"/>
      <c r="CY12" s="234"/>
      <c r="CZ12" s="234"/>
      <c r="DA12" s="234"/>
      <c r="DB12" s="234"/>
      <c r="DC12" s="234"/>
      <c r="DD12" s="234"/>
      <c r="DE12" s="234"/>
      <c r="DF12" s="234"/>
      <c r="DG12" s="234"/>
      <c r="DH12" s="234"/>
      <c r="DI12" s="234"/>
      <c r="DJ12" s="234"/>
      <c r="DK12" s="234"/>
      <c r="DL12" s="234"/>
      <c r="DM12" s="234"/>
      <c r="DN12" s="234"/>
      <c r="DO12" s="234"/>
      <c r="DP12" s="234"/>
      <c r="DQ12" s="234"/>
      <c r="DR12" s="234"/>
      <c r="DS12" s="234"/>
      <c r="DT12" s="234"/>
      <c r="DU12" s="234"/>
      <c r="DV12" s="234"/>
      <c r="DW12" s="234"/>
      <c r="DX12" s="234"/>
      <c r="DY12" s="234"/>
      <c r="DZ12" s="234"/>
      <c r="EA12" s="234"/>
      <c r="EB12" s="234"/>
      <c r="EC12" s="234"/>
      <c r="ED12" s="234"/>
      <c r="EE12" s="234"/>
      <c r="EF12" s="234"/>
      <c r="EG12" s="234"/>
      <c r="EH12" s="234"/>
      <c r="EI12" s="234"/>
      <c r="EJ12" s="234"/>
      <c r="EK12" s="234"/>
      <c r="EL12" s="234"/>
      <c r="EM12" s="234"/>
      <c r="EN12" s="234"/>
      <c r="EO12" s="234"/>
      <c r="EP12" s="234"/>
      <c r="EQ12" s="234"/>
      <c r="ER12" s="234"/>
      <c r="ES12" s="234"/>
      <c r="ET12" s="234"/>
      <c r="EU12" s="234"/>
      <c r="EV12" s="234"/>
      <c r="EW12" s="234"/>
      <c r="EX12" s="234"/>
      <c r="EY12" s="234"/>
      <c r="EZ12" s="234"/>
      <c r="FA12" s="234"/>
      <c r="FB12" s="234"/>
      <c r="FC12" s="234"/>
      <c r="FD12" s="234"/>
      <c r="FE12" s="234"/>
      <c r="FF12" s="234"/>
      <c r="FG12" s="234"/>
      <c r="FH12" s="234"/>
      <c r="FI12" s="234"/>
      <c r="FJ12" s="234"/>
      <c r="FK12" s="234"/>
      <c r="FL12" s="234"/>
      <c r="FM12" s="234"/>
      <c r="FN12" s="234"/>
      <c r="FO12" s="234"/>
      <c r="FP12" s="234"/>
      <c r="FQ12" s="234"/>
      <c r="FR12" s="234"/>
      <c r="FS12" s="234"/>
      <c r="FT12" s="234"/>
      <c r="FU12" s="234"/>
      <c r="FV12" s="234"/>
      <c r="FW12" s="234"/>
      <c r="FX12" s="234"/>
      <c r="FY12" s="234"/>
      <c r="FZ12" s="234"/>
      <c r="GA12" s="234"/>
      <c r="GB12" s="234"/>
      <c r="GC12" s="234"/>
      <c r="GD12" s="234"/>
      <c r="GE12" s="234"/>
      <c r="GF12" s="234"/>
      <c r="GG12" s="234"/>
      <c r="GH12" s="234"/>
      <c r="GI12" s="234"/>
      <c r="GJ12" s="234"/>
      <c r="GK12" s="234"/>
      <c r="GL12" s="234"/>
      <c r="GM12" s="234"/>
      <c r="GN12" s="234"/>
      <c r="GO12" s="234"/>
      <c r="GP12" s="234"/>
      <c r="GQ12" s="234"/>
      <c r="GR12" s="234"/>
      <c r="GS12" s="234"/>
      <c r="GT12" s="234"/>
      <c r="GU12" s="234"/>
      <c r="GV12" s="234"/>
      <c r="GW12" s="234"/>
      <c r="GX12" s="234"/>
      <c r="GY12" s="234"/>
      <c r="GZ12" s="234"/>
      <c r="HA12" s="234"/>
      <c r="HB12" s="234"/>
      <c r="HC12" s="234"/>
      <c r="HD12" s="234"/>
      <c r="HE12" s="234"/>
      <c r="HF12" s="234"/>
      <c r="HG12" s="234"/>
      <c r="HH12" s="234"/>
      <c r="HI12" s="234"/>
      <c r="HJ12" s="234"/>
      <c r="HK12" s="234"/>
      <c r="HL12" s="234"/>
      <c r="HM12" s="234"/>
      <c r="HN12" s="234"/>
      <c r="HO12" s="234"/>
      <c r="HP12" s="234"/>
      <c r="HQ12" s="234"/>
      <c r="HR12" s="234"/>
      <c r="HS12" s="234"/>
      <c r="HT12" s="234"/>
      <c r="HU12" s="234"/>
      <c r="HV12" s="234"/>
      <c r="HW12" s="234"/>
      <c r="HX12" s="234"/>
      <c r="HY12" s="234"/>
      <c r="HZ12" s="234"/>
      <c r="IA12" s="234"/>
      <c r="IB12" s="234"/>
      <c r="IC12" s="234"/>
      <c r="ID12" s="234"/>
      <c r="IE12" s="234"/>
      <c r="IF12" s="234"/>
      <c r="IG12" s="234"/>
      <c r="IH12" s="234"/>
      <c r="II12" s="234"/>
      <c r="IJ12" s="234"/>
      <c r="IK12" s="234"/>
      <c r="IL12" s="234"/>
      <c r="IM12" s="234"/>
      <c r="IN12" s="234"/>
      <c r="IO12" s="234"/>
      <c r="IP12" s="234"/>
      <c r="IQ12" s="234"/>
      <c r="IR12" s="234"/>
      <c r="IS12" s="234"/>
      <c r="IT12" s="234"/>
      <c r="IU12" s="234"/>
      <c r="IV12" s="234"/>
      <c r="IW12" s="234"/>
      <c r="IX12" s="234"/>
      <c r="IY12" s="234"/>
      <c r="IZ12" s="234"/>
      <c r="JA12" s="234"/>
      <c r="JB12" s="234"/>
      <c r="JC12" s="234"/>
      <c r="JD12" s="234"/>
      <c r="JE12" s="234"/>
    </row>
    <row r="13" spans="1:265" ht="66.75" customHeight="1">
      <c r="A13" s="91">
        <v>2</v>
      </c>
      <c r="B13" s="124"/>
      <c r="C13" s="237">
        <v>39</v>
      </c>
      <c r="D13" s="126" t="s">
        <v>363</v>
      </c>
      <c r="E13" s="95" t="s">
        <v>180</v>
      </c>
      <c r="F13" s="96" t="s">
        <v>67</v>
      </c>
      <c r="G13" s="97" t="s">
        <v>364</v>
      </c>
      <c r="H13" s="95" t="s">
        <v>182</v>
      </c>
      <c r="I13" s="96" t="s">
        <v>183</v>
      </c>
      <c r="J13" s="96" t="s">
        <v>184</v>
      </c>
      <c r="K13" s="127" t="s">
        <v>172</v>
      </c>
      <c r="L13" s="238">
        <v>67.75</v>
      </c>
      <c r="M13" s="238">
        <v>71</v>
      </c>
      <c r="N13" s="239">
        <f>(L13+M13)/2</f>
        <v>69.375</v>
      </c>
      <c r="O13" s="240">
        <f>RANK(N13,N$12:N$16,0)</f>
        <v>2</v>
      </c>
      <c r="P13" s="236">
        <v>66.25</v>
      </c>
      <c r="Q13" s="238">
        <v>68</v>
      </c>
      <c r="R13" s="239">
        <f>(P13+Q13)/2</f>
        <v>67.125</v>
      </c>
      <c r="S13" s="240">
        <f>RANK(R13,R$12:R$16,0)</f>
        <v>3</v>
      </c>
      <c r="T13" s="238">
        <v>66.75</v>
      </c>
      <c r="U13" s="238">
        <v>70.2</v>
      </c>
      <c r="V13" s="239">
        <f>(T13+U13)/2</f>
        <v>68.474999999999994</v>
      </c>
      <c r="W13" s="240">
        <f>RANK(V13,V$12:V$16,0)</f>
        <v>2</v>
      </c>
      <c r="X13" s="238">
        <v>68.25</v>
      </c>
      <c r="Y13" s="238">
        <v>73.599999999999994</v>
      </c>
      <c r="Z13" s="239">
        <f>(X13+Y13)/2</f>
        <v>70.924999999999997</v>
      </c>
      <c r="AA13" s="240">
        <f>RANK(Z13,Z$12:Z$16,0)</f>
        <v>1</v>
      </c>
      <c r="AB13" s="238">
        <v>68.5</v>
      </c>
      <c r="AC13" s="238">
        <v>71.599999999999994</v>
      </c>
      <c r="AD13" s="239">
        <f>(AB13+AC13)/2</f>
        <v>70.05</v>
      </c>
      <c r="AE13" s="240">
        <f>RANK(AD13,AD$12:AD$16,0)</f>
        <v>2</v>
      </c>
      <c r="AF13" s="241">
        <f>(T13+X13+AB13+P13+L13)/5</f>
        <v>67.5</v>
      </c>
      <c r="AG13" s="241">
        <f>(U13+Y13+AC13+M13+Q13)/5-AH13</f>
        <v>70.88</v>
      </c>
      <c r="AH13" s="241"/>
      <c r="AI13" s="239">
        <f>(AF13+AG13)/2</f>
        <v>69.19</v>
      </c>
      <c r="AJ13" s="189" t="s">
        <v>67</v>
      </c>
      <c r="AK13" s="234"/>
      <c r="AL13" s="234"/>
      <c r="AM13" s="234"/>
      <c r="AN13" s="234"/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4"/>
      <c r="AZ13" s="234"/>
      <c r="BA13" s="234"/>
      <c r="BB13" s="234"/>
      <c r="BC13" s="234"/>
      <c r="BD13" s="234"/>
      <c r="BE13" s="234"/>
      <c r="BF13" s="234"/>
      <c r="BG13" s="234"/>
      <c r="BH13" s="234"/>
      <c r="BI13" s="234"/>
      <c r="BJ13" s="234"/>
      <c r="BK13" s="234"/>
      <c r="BL13" s="234"/>
      <c r="BM13" s="234"/>
      <c r="BN13" s="234"/>
      <c r="BO13" s="234"/>
      <c r="BP13" s="234"/>
      <c r="BQ13" s="234"/>
      <c r="BR13" s="234"/>
      <c r="BS13" s="234"/>
      <c r="BT13" s="234"/>
      <c r="BU13" s="234"/>
      <c r="BV13" s="234"/>
      <c r="BW13" s="234"/>
      <c r="BX13" s="234"/>
      <c r="BY13" s="234"/>
      <c r="BZ13" s="234"/>
      <c r="CA13" s="234"/>
      <c r="CB13" s="234"/>
      <c r="CC13" s="234"/>
      <c r="CD13" s="234"/>
      <c r="CE13" s="234"/>
      <c r="CF13" s="234"/>
      <c r="CG13" s="234"/>
      <c r="CH13" s="234"/>
      <c r="CI13" s="234"/>
      <c r="CJ13" s="234"/>
      <c r="CK13" s="234"/>
      <c r="CL13" s="234"/>
      <c r="CM13" s="234"/>
      <c r="CN13" s="234"/>
      <c r="CO13" s="234"/>
      <c r="CP13" s="234"/>
      <c r="CQ13" s="234"/>
      <c r="CR13" s="234"/>
      <c r="CS13" s="234"/>
      <c r="CT13" s="234"/>
      <c r="CU13" s="234"/>
      <c r="CV13" s="234"/>
      <c r="CW13" s="234"/>
      <c r="CX13" s="234"/>
      <c r="CY13" s="234"/>
      <c r="CZ13" s="234"/>
      <c r="DA13" s="234"/>
      <c r="DB13" s="234"/>
      <c r="DC13" s="234"/>
      <c r="DD13" s="234"/>
      <c r="DE13" s="234"/>
      <c r="DF13" s="234"/>
      <c r="DG13" s="234"/>
      <c r="DH13" s="234"/>
      <c r="DI13" s="234"/>
      <c r="DJ13" s="234"/>
      <c r="DK13" s="234"/>
      <c r="DL13" s="234"/>
      <c r="DM13" s="234"/>
      <c r="DN13" s="234"/>
      <c r="DO13" s="234"/>
      <c r="DP13" s="234"/>
      <c r="DQ13" s="234"/>
      <c r="DR13" s="234"/>
      <c r="DS13" s="234"/>
      <c r="DT13" s="234"/>
      <c r="DU13" s="234"/>
      <c r="DV13" s="234"/>
      <c r="DW13" s="234"/>
      <c r="DX13" s="234"/>
      <c r="DY13" s="234"/>
      <c r="DZ13" s="234"/>
      <c r="EA13" s="234"/>
      <c r="EB13" s="234"/>
      <c r="EC13" s="234"/>
      <c r="ED13" s="234"/>
      <c r="EE13" s="234"/>
      <c r="EF13" s="234"/>
      <c r="EG13" s="234"/>
      <c r="EH13" s="234"/>
      <c r="EI13" s="234"/>
      <c r="EJ13" s="234"/>
      <c r="EK13" s="234"/>
      <c r="EL13" s="234"/>
      <c r="EM13" s="234"/>
      <c r="EN13" s="234"/>
      <c r="EO13" s="234"/>
      <c r="EP13" s="234"/>
      <c r="EQ13" s="234"/>
      <c r="ER13" s="234"/>
      <c r="ES13" s="234"/>
      <c r="ET13" s="234"/>
      <c r="EU13" s="234"/>
      <c r="EV13" s="234"/>
      <c r="EW13" s="234"/>
      <c r="EX13" s="234"/>
      <c r="EY13" s="234"/>
      <c r="EZ13" s="234"/>
      <c r="FA13" s="234"/>
      <c r="FB13" s="234"/>
      <c r="FC13" s="234"/>
      <c r="FD13" s="234"/>
      <c r="FE13" s="234"/>
      <c r="FF13" s="234"/>
      <c r="FG13" s="234"/>
      <c r="FH13" s="234"/>
      <c r="FI13" s="234"/>
      <c r="FJ13" s="234"/>
      <c r="FK13" s="234"/>
      <c r="FL13" s="234"/>
      <c r="FM13" s="234"/>
      <c r="FN13" s="234"/>
      <c r="FO13" s="234"/>
      <c r="FP13" s="234"/>
      <c r="FQ13" s="234"/>
      <c r="FR13" s="234"/>
      <c r="FS13" s="234"/>
      <c r="FT13" s="234"/>
      <c r="FU13" s="234"/>
      <c r="FV13" s="234"/>
      <c r="FW13" s="234"/>
      <c r="FX13" s="234"/>
      <c r="FY13" s="234"/>
      <c r="FZ13" s="234"/>
      <c r="GA13" s="234"/>
      <c r="GB13" s="234"/>
      <c r="GC13" s="234"/>
      <c r="GD13" s="234"/>
      <c r="GE13" s="234"/>
      <c r="GF13" s="234"/>
      <c r="GG13" s="234"/>
      <c r="GH13" s="234"/>
      <c r="GI13" s="234"/>
      <c r="GJ13" s="234"/>
      <c r="GK13" s="234"/>
      <c r="GL13" s="234"/>
      <c r="GM13" s="234"/>
      <c r="GN13" s="234"/>
      <c r="GO13" s="234"/>
      <c r="GP13" s="234"/>
      <c r="GQ13" s="234"/>
      <c r="GR13" s="234"/>
      <c r="GS13" s="234"/>
      <c r="GT13" s="234"/>
      <c r="GU13" s="234"/>
      <c r="GV13" s="234"/>
      <c r="GW13" s="234"/>
      <c r="GX13" s="234"/>
      <c r="GY13" s="234"/>
      <c r="GZ13" s="234"/>
      <c r="HA13" s="234"/>
      <c r="HB13" s="234"/>
      <c r="HC13" s="234"/>
      <c r="HD13" s="234"/>
      <c r="HE13" s="234"/>
      <c r="HF13" s="234"/>
      <c r="HG13" s="234"/>
      <c r="HH13" s="234"/>
      <c r="HI13" s="234"/>
      <c r="HJ13" s="234"/>
      <c r="HK13" s="234"/>
      <c r="HL13" s="234"/>
      <c r="HM13" s="234"/>
      <c r="HN13" s="234"/>
      <c r="HO13" s="234"/>
      <c r="HP13" s="234"/>
      <c r="HQ13" s="234"/>
      <c r="HR13" s="234"/>
      <c r="HS13" s="234"/>
      <c r="HT13" s="234"/>
      <c r="HU13" s="234"/>
      <c r="HV13" s="234"/>
      <c r="HW13" s="234"/>
      <c r="HX13" s="234"/>
      <c r="HY13" s="234"/>
      <c r="HZ13" s="234"/>
      <c r="IA13" s="234"/>
      <c r="IB13" s="234"/>
      <c r="IC13" s="234"/>
      <c r="ID13" s="234"/>
      <c r="IE13" s="234"/>
      <c r="IF13" s="234"/>
      <c r="IG13" s="234"/>
      <c r="IH13" s="234"/>
      <c r="II13" s="234"/>
      <c r="IJ13" s="234"/>
      <c r="IK13" s="234"/>
      <c r="IL13" s="234"/>
      <c r="IM13" s="234"/>
      <c r="IN13" s="234"/>
      <c r="IO13" s="234"/>
      <c r="IP13" s="234"/>
      <c r="IQ13" s="234"/>
      <c r="IR13" s="234"/>
      <c r="IS13" s="234"/>
      <c r="IT13" s="234"/>
      <c r="IU13" s="234"/>
      <c r="IV13" s="234"/>
      <c r="IW13" s="234"/>
      <c r="IX13" s="234"/>
      <c r="IY13" s="234"/>
      <c r="IZ13" s="234"/>
      <c r="JA13" s="234"/>
      <c r="JB13" s="234"/>
      <c r="JC13" s="234"/>
      <c r="JD13" s="234"/>
      <c r="JE13" s="234"/>
    </row>
    <row r="14" spans="1:265" ht="66.75" customHeight="1">
      <c r="A14" s="91">
        <v>3</v>
      </c>
      <c r="B14" s="124"/>
      <c r="C14" s="237">
        <v>71</v>
      </c>
      <c r="D14" s="126" t="s">
        <v>371</v>
      </c>
      <c r="E14" s="95" t="s">
        <v>229</v>
      </c>
      <c r="F14" s="109">
        <v>1</v>
      </c>
      <c r="G14" s="97" t="s">
        <v>372</v>
      </c>
      <c r="H14" s="95" t="s">
        <v>231</v>
      </c>
      <c r="I14" s="96" t="s">
        <v>232</v>
      </c>
      <c r="J14" s="96" t="s">
        <v>205</v>
      </c>
      <c r="K14" s="127" t="s">
        <v>172</v>
      </c>
      <c r="L14" s="238">
        <v>65</v>
      </c>
      <c r="M14" s="238">
        <v>68</v>
      </c>
      <c r="N14" s="239">
        <f>(L14+M14)/2</f>
        <v>66.5</v>
      </c>
      <c r="O14" s="240">
        <f>RANK(N14,N$12:N$16,0)</f>
        <v>3</v>
      </c>
      <c r="P14" s="238">
        <v>64</v>
      </c>
      <c r="Q14" s="238">
        <v>67</v>
      </c>
      <c r="R14" s="239">
        <f>(P14+Q14)/2</f>
        <v>65.5</v>
      </c>
      <c r="S14" s="240">
        <f>RANK(R14,R$12:R$16,0)</f>
        <v>4</v>
      </c>
      <c r="T14" s="236">
        <v>62.75</v>
      </c>
      <c r="U14" s="238">
        <v>65.400000000000006</v>
      </c>
      <c r="V14" s="239">
        <f>(T14+U14)/2</f>
        <v>64.075000000000003</v>
      </c>
      <c r="W14" s="240">
        <f>RANK(V14,V$12:V$16,0)</f>
        <v>4</v>
      </c>
      <c r="X14" s="238">
        <v>64.75</v>
      </c>
      <c r="Y14" s="238">
        <v>65.400000000000006</v>
      </c>
      <c r="Z14" s="239">
        <f>(X14+Y14)/2</f>
        <v>65.075000000000003</v>
      </c>
      <c r="AA14" s="240">
        <f>RANK(Z14,Z$12:Z$16,0)</f>
        <v>4</v>
      </c>
      <c r="AB14" s="236">
        <v>63.75</v>
      </c>
      <c r="AC14" s="238">
        <v>66.8</v>
      </c>
      <c r="AD14" s="239">
        <f>(AB14+AC14)/2</f>
        <v>65.275000000000006</v>
      </c>
      <c r="AE14" s="240">
        <f>RANK(AD14,AD$12:AD$16,0)</f>
        <v>3</v>
      </c>
      <c r="AF14" s="241">
        <f>(T14+X14+AB14+P14+L14)/5</f>
        <v>64.05</v>
      </c>
      <c r="AG14" s="241">
        <f>(U14+Y14+AC14+M14+Q14)/5-AH14</f>
        <v>66.52000000000001</v>
      </c>
      <c r="AH14" s="241"/>
      <c r="AI14" s="239">
        <f>(AF14+AG14)/2</f>
        <v>65.284999999999997</v>
      </c>
      <c r="AJ14" s="189">
        <v>3</v>
      </c>
      <c r="AK14" s="234"/>
      <c r="AL14" s="234"/>
      <c r="AM14" s="234"/>
      <c r="AN14" s="234"/>
      <c r="AO14" s="234"/>
      <c r="AP14" s="234"/>
      <c r="AQ14" s="234"/>
      <c r="AR14" s="234"/>
      <c r="AS14" s="234"/>
      <c r="AT14" s="234"/>
      <c r="AU14" s="234"/>
      <c r="AV14" s="234"/>
      <c r="AW14" s="234"/>
      <c r="AX14" s="234"/>
      <c r="AY14" s="234"/>
      <c r="AZ14" s="234"/>
      <c r="BA14" s="234"/>
      <c r="BB14" s="234"/>
      <c r="BC14" s="234"/>
      <c r="BD14" s="234"/>
      <c r="BE14" s="234"/>
      <c r="BF14" s="234"/>
      <c r="BG14" s="234"/>
      <c r="BH14" s="234"/>
      <c r="BI14" s="234"/>
      <c r="BJ14" s="234"/>
      <c r="BK14" s="234"/>
      <c r="BL14" s="234"/>
      <c r="BM14" s="234"/>
      <c r="BN14" s="234"/>
      <c r="BO14" s="234"/>
      <c r="BP14" s="234"/>
      <c r="BQ14" s="234"/>
      <c r="BR14" s="234"/>
      <c r="BS14" s="234"/>
      <c r="BT14" s="234"/>
      <c r="BU14" s="234"/>
      <c r="BV14" s="234"/>
      <c r="BW14" s="234"/>
      <c r="BX14" s="234"/>
      <c r="BY14" s="234"/>
      <c r="BZ14" s="234"/>
      <c r="CA14" s="234"/>
      <c r="CB14" s="234"/>
      <c r="CC14" s="234"/>
      <c r="CD14" s="234"/>
      <c r="CE14" s="234"/>
      <c r="CF14" s="234"/>
      <c r="CG14" s="234"/>
      <c r="CH14" s="234"/>
      <c r="CI14" s="234"/>
      <c r="CJ14" s="234"/>
      <c r="CK14" s="234"/>
      <c r="CL14" s="234"/>
      <c r="CM14" s="234"/>
      <c r="CN14" s="234"/>
      <c r="CO14" s="234"/>
      <c r="CP14" s="234"/>
      <c r="CQ14" s="234"/>
      <c r="CR14" s="234"/>
      <c r="CS14" s="234"/>
      <c r="CT14" s="234"/>
      <c r="CU14" s="234"/>
      <c r="CV14" s="234"/>
      <c r="CW14" s="234"/>
      <c r="CX14" s="234"/>
      <c r="CY14" s="234"/>
      <c r="CZ14" s="234"/>
      <c r="DA14" s="234"/>
      <c r="DB14" s="234"/>
      <c r="DC14" s="234"/>
      <c r="DD14" s="234"/>
      <c r="DE14" s="234"/>
      <c r="DF14" s="234"/>
      <c r="DG14" s="234"/>
      <c r="DH14" s="234"/>
      <c r="DI14" s="234"/>
      <c r="DJ14" s="234"/>
      <c r="DK14" s="234"/>
      <c r="DL14" s="234"/>
      <c r="DM14" s="234"/>
      <c r="DN14" s="234"/>
      <c r="DO14" s="234"/>
      <c r="DP14" s="234"/>
      <c r="DQ14" s="234"/>
      <c r="DR14" s="234"/>
      <c r="DS14" s="234"/>
      <c r="DT14" s="234"/>
      <c r="DU14" s="234"/>
      <c r="DV14" s="234"/>
      <c r="DW14" s="234"/>
      <c r="DX14" s="234"/>
      <c r="DY14" s="234"/>
      <c r="DZ14" s="234"/>
      <c r="EA14" s="234"/>
      <c r="EB14" s="234"/>
      <c r="EC14" s="234"/>
      <c r="ED14" s="234"/>
      <c r="EE14" s="234"/>
      <c r="EF14" s="234"/>
      <c r="EG14" s="234"/>
      <c r="EH14" s="234"/>
      <c r="EI14" s="234"/>
      <c r="EJ14" s="234"/>
      <c r="EK14" s="234"/>
      <c r="EL14" s="234"/>
      <c r="EM14" s="234"/>
      <c r="EN14" s="234"/>
      <c r="EO14" s="234"/>
      <c r="EP14" s="234"/>
      <c r="EQ14" s="234"/>
      <c r="ER14" s="234"/>
      <c r="ES14" s="234"/>
      <c r="ET14" s="234"/>
      <c r="EU14" s="234"/>
      <c r="EV14" s="234"/>
      <c r="EW14" s="234"/>
      <c r="EX14" s="234"/>
      <c r="EY14" s="234"/>
      <c r="EZ14" s="234"/>
      <c r="FA14" s="234"/>
      <c r="FB14" s="234"/>
      <c r="FC14" s="234"/>
      <c r="FD14" s="234"/>
      <c r="FE14" s="234"/>
      <c r="FF14" s="234"/>
      <c r="FG14" s="234"/>
      <c r="FH14" s="234"/>
      <c r="FI14" s="234"/>
      <c r="FJ14" s="234"/>
      <c r="FK14" s="234"/>
      <c r="FL14" s="234"/>
      <c r="FM14" s="234"/>
      <c r="FN14" s="234"/>
      <c r="FO14" s="234"/>
      <c r="FP14" s="234"/>
      <c r="FQ14" s="234"/>
      <c r="FR14" s="234"/>
      <c r="FS14" s="234"/>
      <c r="FT14" s="234"/>
      <c r="FU14" s="234"/>
      <c r="FV14" s="234"/>
      <c r="FW14" s="234"/>
      <c r="FX14" s="234"/>
      <c r="FY14" s="234"/>
      <c r="FZ14" s="234"/>
      <c r="GA14" s="234"/>
      <c r="GB14" s="234"/>
      <c r="GC14" s="234"/>
      <c r="GD14" s="234"/>
      <c r="GE14" s="234"/>
      <c r="GF14" s="234"/>
      <c r="GG14" s="234"/>
      <c r="GH14" s="234"/>
      <c r="GI14" s="234"/>
      <c r="GJ14" s="234"/>
      <c r="GK14" s="234"/>
      <c r="GL14" s="234"/>
      <c r="GM14" s="234"/>
      <c r="GN14" s="234"/>
      <c r="GO14" s="234"/>
      <c r="GP14" s="234"/>
      <c r="GQ14" s="234"/>
      <c r="GR14" s="234"/>
      <c r="GS14" s="234"/>
      <c r="GT14" s="234"/>
      <c r="GU14" s="234"/>
      <c r="GV14" s="234"/>
      <c r="GW14" s="234"/>
      <c r="GX14" s="234"/>
      <c r="GY14" s="234"/>
      <c r="GZ14" s="234"/>
      <c r="HA14" s="234"/>
      <c r="HB14" s="234"/>
      <c r="HC14" s="234"/>
      <c r="HD14" s="234"/>
      <c r="HE14" s="234"/>
      <c r="HF14" s="234"/>
      <c r="HG14" s="234"/>
      <c r="HH14" s="234"/>
      <c r="HI14" s="234"/>
      <c r="HJ14" s="234"/>
      <c r="HK14" s="234"/>
      <c r="HL14" s="234"/>
      <c r="HM14" s="234"/>
      <c r="HN14" s="234"/>
      <c r="HO14" s="234"/>
      <c r="HP14" s="234"/>
      <c r="HQ14" s="234"/>
      <c r="HR14" s="234"/>
      <c r="HS14" s="234"/>
      <c r="HT14" s="234"/>
      <c r="HU14" s="234"/>
      <c r="HV14" s="234"/>
      <c r="HW14" s="234"/>
      <c r="HX14" s="234"/>
      <c r="HY14" s="234"/>
      <c r="HZ14" s="234"/>
      <c r="IA14" s="234"/>
      <c r="IB14" s="234"/>
      <c r="IC14" s="234"/>
      <c r="ID14" s="234"/>
      <c r="IE14" s="234"/>
      <c r="IF14" s="234"/>
      <c r="IG14" s="234"/>
      <c r="IH14" s="234"/>
      <c r="II14" s="234"/>
      <c r="IJ14" s="234"/>
      <c r="IK14" s="234"/>
      <c r="IL14" s="234"/>
      <c r="IM14" s="234"/>
      <c r="IN14" s="234"/>
      <c r="IO14" s="234"/>
      <c r="IP14" s="234"/>
      <c r="IQ14" s="234"/>
      <c r="IR14" s="234"/>
      <c r="IS14" s="234"/>
      <c r="IT14" s="234"/>
      <c r="IU14" s="234"/>
      <c r="IV14" s="234"/>
      <c r="IW14" s="234"/>
      <c r="IX14" s="234"/>
      <c r="IY14" s="234"/>
      <c r="IZ14" s="234"/>
      <c r="JA14" s="234"/>
      <c r="JB14" s="234"/>
      <c r="JC14" s="234"/>
      <c r="JD14" s="234"/>
      <c r="JE14" s="234"/>
    </row>
    <row r="15" spans="1:265" ht="66.75" customHeight="1">
      <c r="A15" s="91">
        <v>4</v>
      </c>
      <c r="B15" s="124"/>
      <c r="C15" s="237">
        <v>37</v>
      </c>
      <c r="D15" s="126" t="s">
        <v>365</v>
      </c>
      <c r="E15" s="95" t="s">
        <v>167</v>
      </c>
      <c r="F15" s="96" t="s">
        <v>67</v>
      </c>
      <c r="G15" s="97" t="s">
        <v>366</v>
      </c>
      <c r="H15" s="95" t="s">
        <v>169</v>
      </c>
      <c r="I15" s="96" t="s">
        <v>170</v>
      </c>
      <c r="J15" s="96" t="s">
        <v>171</v>
      </c>
      <c r="K15" s="127" t="s">
        <v>172</v>
      </c>
      <c r="L15" s="238">
        <v>63</v>
      </c>
      <c r="M15" s="238">
        <v>64</v>
      </c>
      <c r="N15" s="239">
        <f>(L15+M15)/2</f>
        <v>63.5</v>
      </c>
      <c r="O15" s="240">
        <f>RANK(N15,N$12:N$16,0)</f>
        <v>4</v>
      </c>
      <c r="P15" s="236">
        <v>63.75</v>
      </c>
      <c r="Q15" s="238">
        <v>67</v>
      </c>
      <c r="R15" s="239">
        <f>(P15+Q15)/2</f>
        <v>65.375</v>
      </c>
      <c r="S15" s="240">
        <f>RANK(R15,R$12:R$16,0)</f>
        <v>5</v>
      </c>
      <c r="T15" s="238">
        <v>63.5</v>
      </c>
      <c r="U15" s="238">
        <v>66.400000000000006</v>
      </c>
      <c r="V15" s="239">
        <f>(T15+U15)/2</f>
        <v>64.95</v>
      </c>
      <c r="W15" s="240">
        <f>RANK(V15,V$12:V$16,0)</f>
        <v>3</v>
      </c>
      <c r="X15" s="238">
        <v>66.5</v>
      </c>
      <c r="Y15" s="238">
        <v>65.400000000000006</v>
      </c>
      <c r="Z15" s="239">
        <f>(X15+Y15)/2</f>
        <v>65.95</v>
      </c>
      <c r="AA15" s="240">
        <f>RANK(Z15,Z$12:Z$16,0)</f>
        <v>3</v>
      </c>
      <c r="AB15" s="238">
        <v>64.5</v>
      </c>
      <c r="AC15" s="238">
        <v>65.2</v>
      </c>
      <c r="AD15" s="239">
        <f>(AB15+AC15)/2</f>
        <v>64.849999999999994</v>
      </c>
      <c r="AE15" s="240">
        <f>RANK(AD15,AD$12:AD$16,0)</f>
        <v>5</v>
      </c>
      <c r="AF15" s="241">
        <f>(T15+X15+AB15+P15+L15)/5</f>
        <v>64.25</v>
      </c>
      <c r="AG15" s="241">
        <f>(U15+Y15+AC15+M15+Q15)/5-AH15</f>
        <v>65.599999999999994</v>
      </c>
      <c r="AH15" s="241"/>
      <c r="AI15" s="239">
        <f>(AF15+AG15)/2</f>
        <v>64.924999999999997</v>
      </c>
      <c r="AJ15" s="189">
        <v>3</v>
      </c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U15" s="234"/>
      <c r="BV15" s="234"/>
      <c r="BW15" s="234"/>
      <c r="BX15" s="234"/>
      <c r="BY15" s="234"/>
      <c r="BZ15" s="234"/>
      <c r="CA15" s="234"/>
      <c r="CB15" s="234"/>
      <c r="CC15" s="234"/>
      <c r="CD15" s="234"/>
      <c r="CE15" s="234"/>
      <c r="CF15" s="234"/>
      <c r="CG15" s="234"/>
      <c r="CH15" s="234"/>
      <c r="CI15" s="234"/>
      <c r="CJ15" s="234"/>
      <c r="CK15" s="234"/>
      <c r="CL15" s="234"/>
      <c r="CM15" s="234"/>
      <c r="CN15" s="234"/>
      <c r="CO15" s="234"/>
      <c r="CP15" s="234"/>
      <c r="CQ15" s="234"/>
      <c r="CR15" s="234"/>
      <c r="CS15" s="234"/>
      <c r="CT15" s="234"/>
      <c r="CU15" s="234"/>
      <c r="CV15" s="234"/>
      <c r="CW15" s="234"/>
      <c r="CX15" s="234"/>
      <c r="CY15" s="234"/>
      <c r="CZ15" s="234"/>
      <c r="DA15" s="234"/>
      <c r="DB15" s="234"/>
      <c r="DC15" s="234"/>
      <c r="DD15" s="234"/>
      <c r="DE15" s="234"/>
      <c r="DF15" s="234"/>
      <c r="DG15" s="234"/>
      <c r="DH15" s="234"/>
      <c r="DI15" s="234"/>
      <c r="DJ15" s="234"/>
      <c r="DK15" s="234"/>
      <c r="DL15" s="234"/>
      <c r="DM15" s="234"/>
      <c r="DN15" s="234"/>
      <c r="DO15" s="234"/>
      <c r="DP15" s="234"/>
      <c r="DQ15" s="234"/>
      <c r="DR15" s="234"/>
      <c r="DS15" s="234"/>
      <c r="DT15" s="234"/>
      <c r="DU15" s="234"/>
      <c r="DV15" s="234"/>
      <c r="DW15" s="234"/>
      <c r="DX15" s="234"/>
      <c r="DY15" s="234"/>
      <c r="DZ15" s="234"/>
      <c r="EA15" s="234"/>
      <c r="EB15" s="234"/>
      <c r="EC15" s="234"/>
      <c r="ED15" s="234"/>
      <c r="EE15" s="234"/>
      <c r="EF15" s="234"/>
      <c r="EG15" s="234"/>
      <c r="EH15" s="234"/>
      <c r="EI15" s="234"/>
      <c r="EJ15" s="234"/>
      <c r="EK15" s="234"/>
      <c r="EL15" s="234"/>
      <c r="EM15" s="234"/>
      <c r="EN15" s="234"/>
      <c r="EO15" s="234"/>
      <c r="EP15" s="234"/>
      <c r="EQ15" s="234"/>
      <c r="ER15" s="234"/>
      <c r="ES15" s="234"/>
      <c r="ET15" s="234"/>
      <c r="EU15" s="234"/>
      <c r="EV15" s="234"/>
      <c r="EW15" s="234"/>
      <c r="EX15" s="234"/>
      <c r="EY15" s="234"/>
      <c r="EZ15" s="234"/>
      <c r="FA15" s="234"/>
      <c r="FB15" s="234"/>
      <c r="FC15" s="234"/>
      <c r="FD15" s="234"/>
      <c r="FE15" s="234"/>
      <c r="FF15" s="234"/>
      <c r="FG15" s="234"/>
      <c r="FH15" s="234"/>
      <c r="FI15" s="234"/>
      <c r="FJ15" s="234"/>
      <c r="FK15" s="234"/>
      <c r="FL15" s="234"/>
      <c r="FM15" s="234"/>
      <c r="FN15" s="234"/>
      <c r="FO15" s="234"/>
      <c r="FP15" s="234"/>
      <c r="FQ15" s="234"/>
      <c r="FR15" s="234"/>
      <c r="FS15" s="234"/>
      <c r="FT15" s="234"/>
      <c r="FU15" s="234"/>
      <c r="FV15" s="234"/>
      <c r="FW15" s="234"/>
      <c r="FX15" s="234"/>
      <c r="FY15" s="234"/>
      <c r="FZ15" s="234"/>
      <c r="GA15" s="234"/>
      <c r="GB15" s="234"/>
      <c r="GC15" s="234"/>
      <c r="GD15" s="234"/>
      <c r="GE15" s="234"/>
      <c r="GF15" s="234"/>
      <c r="GG15" s="234"/>
      <c r="GH15" s="234"/>
      <c r="GI15" s="234"/>
      <c r="GJ15" s="234"/>
      <c r="GK15" s="234"/>
      <c r="GL15" s="234"/>
      <c r="GM15" s="234"/>
      <c r="GN15" s="234"/>
      <c r="GO15" s="234"/>
      <c r="GP15" s="234"/>
      <c r="GQ15" s="234"/>
      <c r="GR15" s="234"/>
      <c r="GS15" s="234"/>
      <c r="GT15" s="234"/>
      <c r="GU15" s="234"/>
      <c r="GV15" s="234"/>
      <c r="GW15" s="234"/>
      <c r="GX15" s="234"/>
      <c r="GY15" s="234"/>
      <c r="GZ15" s="234"/>
      <c r="HA15" s="234"/>
      <c r="HB15" s="234"/>
      <c r="HC15" s="234"/>
      <c r="HD15" s="234"/>
      <c r="HE15" s="234"/>
      <c r="HF15" s="234"/>
      <c r="HG15" s="234"/>
      <c r="HH15" s="234"/>
      <c r="HI15" s="234"/>
      <c r="HJ15" s="234"/>
      <c r="HK15" s="234"/>
      <c r="HL15" s="234"/>
      <c r="HM15" s="234"/>
      <c r="HN15" s="234"/>
      <c r="HO15" s="234"/>
      <c r="HP15" s="234"/>
      <c r="HQ15" s="234"/>
      <c r="HR15" s="234"/>
      <c r="HS15" s="234"/>
      <c r="HT15" s="234"/>
      <c r="HU15" s="234"/>
      <c r="HV15" s="234"/>
      <c r="HW15" s="234"/>
      <c r="HX15" s="234"/>
      <c r="HY15" s="234"/>
      <c r="HZ15" s="234"/>
      <c r="IA15" s="234"/>
      <c r="IB15" s="234"/>
      <c r="IC15" s="234"/>
      <c r="ID15" s="234"/>
      <c r="IE15" s="234"/>
      <c r="IF15" s="234"/>
      <c r="IG15" s="234"/>
      <c r="IH15" s="234"/>
      <c r="II15" s="234"/>
      <c r="IJ15" s="234"/>
      <c r="IK15" s="234"/>
      <c r="IL15" s="234"/>
      <c r="IM15" s="234"/>
      <c r="IN15" s="234"/>
      <c r="IO15" s="234"/>
      <c r="IP15" s="234"/>
      <c r="IQ15" s="234"/>
      <c r="IR15" s="234"/>
      <c r="IS15" s="234"/>
      <c r="IT15" s="234"/>
      <c r="IU15" s="234"/>
      <c r="IV15" s="234"/>
      <c r="IW15" s="234"/>
      <c r="IX15" s="234"/>
      <c r="IY15" s="234"/>
      <c r="IZ15" s="234"/>
      <c r="JA15" s="234"/>
      <c r="JB15" s="234"/>
      <c r="JC15" s="234"/>
      <c r="JD15" s="234"/>
      <c r="JE15" s="234"/>
    </row>
    <row r="16" spans="1:265" ht="66.75" customHeight="1">
      <c r="A16" s="91">
        <v>5</v>
      </c>
      <c r="B16" s="124"/>
      <c r="C16" s="237">
        <v>38</v>
      </c>
      <c r="D16" s="126" t="s">
        <v>369</v>
      </c>
      <c r="E16" s="95" t="s">
        <v>174</v>
      </c>
      <c r="F16" s="96" t="s">
        <v>67</v>
      </c>
      <c r="G16" s="97" t="s">
        <v>370</v>
      </c>
      <c r="H16" s="95" t="s">
        <v>176</v>
      </c>
      <c r="I16" s="96" t="s">
        <v>177</v>
      </c>
      <c r="J16" s="96" t="s">
        <v>178</v>
      </c>
      <c r="K16" s="127" t="s">
        <v>23</v>
      </c>
      <c r="L16" s="238">
        <v>60</v>
      </c>
      <c r="M16" s="238">
        <v>66</v>
      </c>
      <c r="N16" s="239">
        <f>(L16+M16)/2</f>
        <v>63</v>
      </c>
      <c r="O16" s="240">
        <f>RANK(N16,N$12:N$16,0)</f>
        <v>5</v>
      </c>
      <c r="P16" s="236">
        <v>65.75</v>
      </c>
      <c r="Q16" s="238">
        <v>69</v>
      </c>
      <c r="R16" s="239">
        <f>(P16+Q16)/2</f>
        <v>67.375</v>
      </c>
      <c r="S16" s="240">
        <f>RANK(R16,R$12:R$16,0)</f>
        <v>2</v>
      </c>
      <c r="T16" s="236">
        <v>59.25</v>
      </c>
      <c r="U16" s="238">
        <v>65</v>
      </c>
      <c r="V16" s="239">
        <f>(T16+U16)/2</f>
        <v>62.125</v>
      </c>
      <c r="W16" s="240">
        <f>RANK(V16,V$12:V$16,0)</f>
        <v>5</v>
      </c>
      <c r="X16" s="238">
        <v>61</v>
      </c>
      <c r="Y16" s="238">
        <v>65</v>
      </c>
      <c r="Z16" s="239">
        <f>(X16+Y16)/2</f>
        <v>63</v>
      </c>
      <c r="AA16" s="240">
        <f>RANK(Z16,Z$12:Z$16,0)</f>
        <v>5</v>
      </c>
      <c r="AB16" s="236">
        <v>63.25</v>
      </c>
      <c r="AC16" s="238">
        <v>67.2</v>
      </c>
      <c r="AD16" s="239">
        <f>(AB16+AC16)/2</f>
        <v>65.224999999999994</v>
      </c>
      <c r="AE16" s="240">
        <f>RANK(AD16,AD$12:AD$16,0)</f>
        <v>4</v>
      </c>
      <c r="AF16" s="241">
        <f>(T16+X16+AB16+P16+L16)/5</f>
        <v>61.85</v>
      </c>
      <c r="AG16" s="241">
        <f>(U16+Y16+AC16+M16+Q16)/5-AH16</f>
        <v>66.44</v>
      </c>
      <c r="AH16" s="241"/>
      <c r="AI16" s="239">
        <f>(AF16+AG16)/2</f>
        <v>64.144999999999996</v>
      </c>
      <c r="AJ16" s="189">
        <v>3</v>
      </c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4"/>
      <c r="BV16" s="234"/>
      <c r="BW16" s="234"/>
      <c r="BX16" s="234"/>
      <c r="BY16" s="234"/>
      <c r="BZ16" s="234"/>
      <c r="CA16" s="234"/>
      <c r="CB16" s="234"/>
      <c r="CC16" s="234"/>
      <c r="CD16" s="234"/>
      <c r="CE16" s="234"/>
      <c r="CF16" s="234"/>
      <c r="CG16" s="234"/>
      <c r="CH16" s="234"/>
      <c r="CI16" s="234"/>
      <c r="CJ16" s="234"/>
      <c r="CK16" s="234"/>
      <c r="CL16" s="234"/>
      <c r="CM16" s="234"/>
      <c r="CN16" s="234"/>
      <c r="CO16" s="234"/>
      <c r="CP16" s="234"/>
      <c r="CQ16" s="234"/>
      <c r="CR16" s="234"/>
      <c r="CS16" s="234"/>
      <c r="CT16" s="234"/>
      <c r="CU16" s="234"/>
      <c r="CV16" s="234"/>
      <c r="CW16" s="234"/>
      <c r="CX16" s="234"/>
      <c r="CY16" s="234"/>
      <c r="CZ16" s="234"/>
      <c r="DA16" s="234"/>
      <c r="DB16" s="234"/>
      <c r="DC16" s="234"/>
      <c r="DD16" s="234"/>
      <c r="DE16" s="234"/>
      <c r="DF16" s="234"/>
      <c r="DG16" s="234"/>
      <c r="DH16" s="234"/>
      <c r="DI16" s="234"/>
      <c r="DJ16" s="234"/>
      <c r="DK16" s="234"/>
      <c r="DL16" s="234"/>
      <c r="DM16" s="234"/>
      <c r="DN16" s="234"/>
      <c r="DO16" s="234"/>
      <c r="DP16" s="234"/>
      <c r="DQ16" s="234"/>
      <c r="DR16" s="234"/>
      <c r="DS16" s="234"/>
      <c r="DT16" s="234"/>
      <c r="DU16" s="234"/>
      <c r="DV16" s="234"/>
      <c r="DW16" s="234"/>
      <c r="DX16" s="234"/>
      <c r="DY16" s="234"/>
      <c r="DZ16" s="234"/>
      <c r="EA16" s="234"/>
      <c r="EB16" s="234"/>
      <c r="EC16" s="234"/>
      <c r="ED16" s="234"/>
      <c r="EE16" s="234"/>
      <c r="EF16" s="234"/>
      <c r="EG16" s="234"/>
      <c r="EH16" s="234"/>
      <c r="EI16" s="234"/>
      <c r="EJ16" s="234"/>
      <c r="EK16" s="234"/>
      <c r="EL16" s="234"/>
      <c r="EM16" s="234"/>
      <c r="EN16" s="234"/>
      <c r="EO16" s="234"/>
      <c r="EP16" s="234"/>
      <c r="EQ16" s="234"/>
      <c r="ER16" s="234"/>
      <c r="ES16" s="234"/>
      <c r="ET16" s="234"/>
      <c r="EU16" s="234"/>
      <c r="EV16" s="234"/>
      <c r="EW16" s="234"/>
      <c r="EX16" s="234"/>
      <c r="EY16" s="234"/>
      <c r="EZ16" s="234"/>
      <c r="FA16" s="234"/>
      <c r="FB16" s="234"/>
      <c r="FC16" s="234"/>
      <c r="FD16" s="234"/>
      <c r="FE16" s="234"/>
      <c r="FF16" s="234"/>
      <c r="FG16" s="234"/>
      <c r="FH16" s="234"/>
      <c r="FI16" s="234"/>
      <c r="FJ16" s="234"/>
      <c r="FK16" s="234"/>
      <c r="FL16" s="234"/>
      <c r="FM16" s="234"/>
      <c r="FN16" s="234"/>
      <c r="FO16" s="234"/>
      <c r="FP16" s="234"/>
      <c r="FQ16" s="234"/>
      <c r="FR16" s="234"/>
      <c r="FS16" s="234"/>
      <c r="FT16" s="234"/>
      <c r="FU16" s="234"/>
      <c r="FV16" s="234"/>
      <c r="FW16" s="234"/>
      <c r="FX16" s="234"/>
      <c r="FY16" s="234"/>
      <c r="FZ16" s="234"/>
      <c r="GA16" s="234"/>
      <c r="GB16" s="234"/>
      <c r="GC16" s="234"/>
      <c r="GD16" s="234"/>
      <c r="GE16" s="234"/>
      <c r="GF16" s="234"/>
      <c r="GG16" s="234"/>
      <c r="GH16" s="234"/>
      <c r="GI16" s="234"/>
      <c r="GJ16" s="234"/>
      <c r="GK16" s="234"/>
      <c r="GL16" s="234"/>
      <c r="GM16" s="234"/>
      <c r="GN16" s="234"/>
      <c r="GO16" s="234"/>
      <c r="GP16" s="234"/>
      <c r="GQ16" s="234"/>
      <c r="GR16" s="234"/>
      <c r="GS16" s="234"/>
      <c r="GT16" s="234"/>
      <c r="GU16" s="234"/>
      <c r="GV16" s="234"/>
      <c r="GW16" s="234"/>
      <c r="GX16" s="234"/>
      <c r="GY16" s="234"/>
      <c r="GZ16" s="234"/>
      <c r="HA16" s="234"/>
      <c r="HB16" s="234"/>
      <c r="HC16" s="234"/>
      <c r="HD16" s="234"/>
      <c r="HE16" s="234"/>
      <c r="HF16" s="234"/>
      <c r="HG16" s="234"/>
      <c r="HH16" s="234"/>
      <c r="HI16" s="234"/>
      <c r="HJ16" s="234"/>
      <c r="HK16" s="234"/>
      <c r="HL16" s="234"/>
      <c r="HM16" s="234"/>
      <c r="HN16" s="234"/>
      <c r="HO16" s="234"/>
      <c r="HP16" s="234"/>
      <c r="HQ16" s="234"/>
      <c r="HR16" s="234"/>
      <c r="HS16" s="234"/>
      <c r="HT16" s="234"/>
      <c r="HU16" s="234"/>
      <c r="HV16" s="234"/>
      <c r="HW16" s="234"/>
      <c r="HX16" s="234"/>
      <c r="HY16" s="234"/>
      <c r="HZ16" s="234"/>
      <c r="IA16" s="234"/>
      <c r="IB16" s="234"/>
      <c r="IC16" s="234"/>
      <c r="ID16" s="234"/>
      <c r="IE16" s="234"/>
      <c r="IF16" s="234"/>
      <c r="IG16" s="234"/>
      <c r="IH16" s="234"/>
      <c r="II16" s="234"/>
      <c r="IJ16" s="234"/>
      <c r="IK16" s="234"/>
      <c r="IL16" s="234"/>
      <c r="IM16" s="234"/>
      <c r="IN16" s="234"/>
      <c r="IO16" s="234"/>
      <c r="IP16" s="234"/>
      <c r="IQ16" s="234"/>
      <c r="IR16" s="234"/>
      <c r="IS16" s="234"/>
      <c r="IT16" s="234"/>
      <c r="IU16" s="234"/>
      <c r="IV16" s="234"/>
      <c r="IW16" s="234"/>
      <c r="IX16" s="234"/>
      <c r="IY16" s="234"/>
      <c r="IZ16" s="234"/>
      <c r="JA16" s="234"/>
      <c r="JB16" s="234"/>
      <c r="JC16" s="234"/>
      <c r="JD16" s="234"/>
      <c r="JE16" s="234"/>
    </row>
    <row r="17" spans="1:265" ht="19.5" customHeight="1">
      <c r="A17" s="242"/>
      <c r="B17" s="243"/>
      <c r="C17" s="243"/>
      <c r="D17" s="244"/>
      <c r="E17" s="245"/>
      <c r="F17" s="246"/>
      <c r="G17" s="247"/>
      <c r="H17" s="248"/>
      <c r="I17" s="249"/>
      <c r="J17" s="249"/>
      <c r="K17" s="250"/>
      <c r="L17" s="251"/>
      <c r="M17" s="251"/>
      <c r="N17" s="252"/>
      <c r="O17" s="253"/>
      <c r="P17" s="251"/>
      <c r="Q17" s="251"/>
      <c r="R17" s="252"/>
      <c r="S17" s="253"/>
      <c r="T17" s="251"/>
      <c r="U17" s="251"/>
      <c r="V17" s="252"/>
      <c r="W17" s="253"/>
      <c r="X17" s="251"/>
      <c r="Y17" s="251"/>
      <c r="Z17" s="252"/>
      <c r="AA17" s="253"/>
      <c r="AB17" s="251"/>
      <c r="AC17" s="251"/>
      <c r="AD17" s="252"/>
      <c r="AE17" s="253"/>
      <c r="AF17" s="251"/>
      <c r="AG17" s="251"/>
      <c r="AH17" s="251"/>
      <c r="AI17" s="254"/>
      <c r="AJ17" s="255"/>
      <c r="AK17" s="255"/>
      <c r="AL17" s="255"/>
      <c r="AM17" s="255"/>
      <c r="AN17" s="255"/>
      <c r="AO17" s="255"/>
      <c r="AP17" s="255"/>
      <c r="AQ17" s="255"/>
      <c r="AR17" s="255"/>
      <c r="AS17" s="255"/>
      <c r="AT17" s="255"/>
      <c r="AU17" s="255"/>
      <c r="AV17" s="255"/>
      <c r="AW17" s="255"/>
      <c r="AX17" s="255"/>
      <c r="AY17" s="255"/>
      <c r="AZ17" s="255"/>
      <c r="BA17" s="255"/>
      <c r="BB17" s="255"/>
      <c r="BC17" s="255"/>
      <c r="BD17" s="255"/>
      <c r="BE17" s="255"/>
      <c r="BF17" s="255"/>
      <c r="BG17" s="255"/>
      <c r="BH17" s="255"/>
      <c r="BI17" s="255"/>
      <c r="BJ17" s="255"/>
      <c r="BK17" s="255"/>
      <c r="BL17" s="255"/>
      <c r="BM17" s="255"/>
      <c r="BN17" s="255"/>
      <c r="BO17" s="255"/>
      <c r="BP17" s="255"/>
      <c r="BQ17" s="255"/>
      <c r="BR17" s="255"/>
      <c r="BS17" s="255"/>
      <c r="BT17" s="255"/>
      <c r="BU17" s="255"/>
      <c r="BV17" s="255"/>
      <c r="BW17" s="255"/>
      <c r="BX17" s="255"/>
      <c r="BY17" s="255"/>
      <c r="BZ17" s="255"/>
      <c r="CA17" s="255"/>
      <c r="CB17" s="255"/>
      <c r="CC17" s="255"/>
      <c r="CD17" s="255"/>
      <c r="CE17" s="255"/>
      <c r="CF17" s="255"/>
      <c r="CG17" s="255"/>
      <c r="CH17" s="255"/>
      <c r="CI17" s="255"/>
      <c r="CJ17" s="255"/>
      <c r="CK17" s="255"/>
      <c r="CL17" s="255"/>
      <c r="CM17" s="255"/>
      <c r="CN17" s="255"/>
      <c r="CO17" s="255"/>
      <c r="CP17" s="255"/>
      <c r="CQ17" s="255"/>
      <c r="CR17" s="255"/>
      <c r="CS17" s="255"/>
      <c r="CT17" s="255"/>
      <c r="CU17" s="255"/>
      <c r="CV17" s="255"/>
      <c r="CW17" s="255"/>
      <c r="CX17" s="255"/>
      <c r="CY17" s="255"/>
      <c r="CZ17" s="255"/>
      <c r="DA17" s="255"/>
      <c r="DB17" s="255"/>
      <c r="DC17" s="255"/>
      <c r="DD17" s="255"/>
      <c r="DE17" s="255"/>
      <c r="DF17" s="255"/>
      <c r="DG17" s="255"/>
      <c r="DH17" s="255"/>
      <c r="DI17" s="255"/>
      <c r="DJ17" s="255"/>
      <c r="DK17" s="255"/>
      <c r="DL17" s="255"/>
      <c r="DM17" s="255"/>
      <c r="DN17" s="255"/>
      <c r="DO17" s="255"/>
      <c r="DP17" s="255"/>
      <c r="DQ17" s="255"/>
      <c r="DR17" s="255"/>
      <c r="DS17" s="255"/>
      <c r="DT17" s="255"/>
      <c r="DU17" s="255"/>
      <c r="DV17" s="255"/>
      <c r="DW17" s="255"/>
      <c r="DX17" s="255"/>
      <c r="DY17" s="255"/>
      <c r="DZ17" s="255"/>
      <c r="EA17" s="255"/>
      <c r="EB17" s="255"/>
      <c r="EC17" s="255"/>
      <c r="ED17" s="255"/>
      <c r="EE17" s="255"/>
      <c r="EF17" s="255"/>
      <c r="EG17" s="255"/>
      <c r="EH17" s="255"/>
      <c r="EI17" s="255"/>
      <c r="EJ17" s="255"/>
      <c r="EK17" s="255"/>
      <c r="EL17" s="255"/>
      <c r="EM17" s="255"/>
      <c r="EN17" s="255"/>
      <c r="EO17" s="255"/>
      <c r="EP17" s="255"/>
      <c r="EQ17" s="255"/>
      <c r="ER17" s="255"/>
      <c r="ES17" s="255"/>
      <c r="ET17" s="255"/>
      <c r="EU17" s="255"/>
      <c r="EV17" s="255"/>
      <c r="EW17" s="255"/>
      <c r="EX17" s="255"/>
      <c r="EY17" s="255"/>
      <c r="EZ17" s="255"/>
      <c r="FA17" s="255"/>
      <c r="FB17" s="255"/>
      <c r="FC17" s="255"/>
      <c r="FD17" s="255"/>
      <c r="FE17" s="255"/>
      <c r="FF17" s="255"/>
      <c r="FG17" s="255"/>
      <c r="FH17" s="255"/>
      <c r="FI17" s="255"/>
      <c r="FJ17" s="255"/>
      <c r="FK17" s="255"/>
      <c r="FL17" s="255"/>
      <c r="FM17" s="255"/>
      <c r="FN17" s="255"/>
      <c r="FO17" s="255"/>
      <c r="FP17" s="255"/>
      <c r="FQ17" s="255"/>
      <c r="FR17" s="255"/>
      <c r="FS17" s="255"/>
      <c r="FT17" s="255"/>
      <c r="FU17" s="255"/>
      <c r="FV17" s="255"/>
      <c r="FW17" s="255"/>
      <c r="FX17" s="255"/>
      <c r="FY17" s="255"/>
      <c r="FZ17" s="255"/>
      <c r="GA17" s="255"/>
      <c r="GB17" s="255"/>
      <c r="GC17" s="255"/>
      <c r="GD17" s="255"/>
      <c r="GE17" s="255"/>
      <c r="GF17" s="255"/>
      <c r="GG17" s="255"/>
      <c r="GH17" s="255"/>
      <c r="GI17" s="255"/>
      <c r="GJ17" s="255"/>
      <c r="GK17" s="255"/>
      <c r="GL17" s="255"/>
      <c r="GM17" s="255"/>
      <c r="GN17" s="255"/>
      <c r="GO17" s="255"/>
      <c r="GP17" s="255"/>
      <c r="GQ17" s="255"/>
      <c r="GR17" s="255"/>
      <c r="GS17" s="255"/>
      <c r="GT17" s="255"/>
      <c r="GU17" s="255"/>
      <c r="GV17" s="255"/>
      <c r="GW17" s="255"/>
      <c r="GX17" s="255"/>
      <c r="GY17" s="255"/>
      <c r="GZ17" s="255"/>
      <c r="HA17" s="255"/>
      <c r="HB17" s="255"/>
      <c r="HC17" s="255"/>
      <c r="HD17" s="255"/>
      <c r="HE17" s="255"/>
      <c r="HF17" s="255"/>
      <c r="HG17" s="255"/>
      <c r="HH17" s="255"/>
      <c r="HI17" s="255"/>
      <c r="HJ17" s="255"/>
      <c r="HK17" s="255"/>
      <c r="HL17" s="255"/>
      <c r="HM17" s="255"/>
      <c r="HN17" s="255"/>
      <c r="HO17" s="255"/>
      <c r="HP17" s="255"/>
      <c r="HQ17" s="255"/>
      <c r="HR17" s="255"/>
      <c r="HS17" s="255"/>
      <c r="HT17" s="255"/>
      <c r="HU17" s="255"/>
      <c r="HV17" s="255"/>
      <c r="HW17" s="255"/>
      <c r="HX17" s="255"/>
      <c r="HY17" s="255"/>
      <c r="HZ17" s="255"/>
      <c r="IA17" s="255"/>
      <c r="IB17" s="255"/>
      <c r="IC17" s="255"/>
      <c r="ID17" s="255"/>
      <c r="IE17" s="255"/>
      <c r="IF17" s="255"/>
      <c r="IG17" s="255"/>
      <c r="IH17" s="255"/>
      <c r="II17" s="255"/>
      <c r="IJ17" s="255"/>
      <c r="IK17" s="255"/>
      <c r="IL17" s="255"/>
      <c r="IM17" s="255"/>
      <c r="IN17" s="255"/>
      <c r="IO17" s="255"/>
      <c r="IP17" s="255"/>
      <c r="IQ17" s="255"/>
      <c r="IR17" s="255"/>
      <c r="IS17" s="255"/>
      <c r="IT17" s="255"/>
      <c r="IU17" s="255"/>
      <c r="IV17" s="255"/>
      <c r="IW17" s="255"/>
      <c r="IX17" s="255"/>
      <c r="IY17" s="255"/>
      <c r="IZ17" s="255"/>
      <c r="JA17" s="255"/>
      <c r="JB17" s="255"/>
      <c r="JC17" s="255"/>
      <c r="JD17" s="255"/>
      <c r="JE17" s="255"/>
    </row>
    <row r="18" spans="1:265" ht="39.75" customHeight="1">
      <c r="A18" s="256"/>
      <c r="B18" s="256"/>
      <c r="C18" s="256"/>
      <c r="D18" s="190" t="s">
        <v>339</v>
      </c>
      <c r="E18" s="190"/>
      <c r="F18" s="190"/>
      <c r="G18" s="190"/>
      <c r="H18" s="191"/>
      <c r="I18" s="192"/>
      <c r="J18" s="191"/>
      <c r="L18" s="41" t="s">
        <v>246</v>
      </c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7"/>
      <c r="AC18" s="256"/>
      <c r="AD18" s="256"/>
      <c r="AE18" s="256"/>
      <c r="AF18" s="256"/>
      <c r="AG18" s="256"/>
      <c r="AH18" s="256"/>
      <c r="AI18" s="256"/>
    </row>
    <row r="19" spans="1:265" ht="39.75" customHeight="1">
      <c r="A19" s="256"/>
      <c r="B19" s="256"/>
      <c r="C19" s="256"/>
      <c r="D19" s="190" t="s">
        <v>247</v>
      </c>
      <c r="E19" s="190"/>
      <c r="F19" s="190"/>
      <c r="G19" s="190"/>
      <c r="H19" s="190"/>
      <c r="I19" s="190"/>
      <c r="J19" s="190"/>
      <c r="L19" s="45" t="s">
        <v>248</v>
      </c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</row>
  </sheetData>
  <mergeCells count="26">
    <mergeCell ref="AF10:AG10"/>
    <mergeCell ref="AH10:AH11"/>
    <mergeCell ref="AI10:AI11"/>
    <mergeCell ref="AJ10:AJ11"/>
    <mergeCell ref="K10:K11"/>
    <mergeCell ref="L10:O10"/>
    <mergeCell ref="P10:S10"/>
    <mergeCell ref="T10:W10"/>
    <mergeCell ref="X10:AA10"/>
    <mergeCell ref="AB10:AE10"/>
    <mergeCell ref="A7:AJ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1:AJ1"/>
    <mergeCell ref="A2:AJ2"/>
    <mergeCell ref="A3:AJ3"/>
    <mergeCell ref="A4:AJ4"/>
    <mergeCell ref="A5:AJ5"/>
    <mergeCell ref="A6:AJ6"/>
  </mergeCells>
  <pageMargins left="0" right="0" top="0" bottom="0" header="0.31496062992125984" footer="0.31496062992125984"/>
  <pageSetup paperSize="9" scale="64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IU22"/>
  <sheetViews>
    <sheetView view="pageBreakPreview" zoomScale="75" zoomScaleSheetLayoutView="75" workbookViewId="0">
      <selection activeCell="J49" sqref="J49"/>
    </sheetView>
  </sheetViews>
  <sheetFormatPr defaultRowHeight="15"/>
  <cols>
    <col min="1" max="1" width="4.85546875" style="175" customWidth="1"/>
    <col min="2" max="2" width="4.7109375" style="175" hidden="1" customWidth="1"/>
    <col min="3" max="3" width="4.85546875" style="175" customWidth="1"/>
    <col min="4" max="4" width="21.85546875" style="175" customWidth="1"/>
    <col min="5" max="5" width="8.28515625" style="175" customWidth="1"/>
    <col min="6" max="6" width="7.7109375" style="175" customWidth="1"/>
    <col min="7" max="7" width="34.85546875" style="175" customWidth="1"/>
    <col min="8" max="8" width="9.28515625" style="175" customWidth="1"/>
    <col min="9" max="9" width="14" style="175" customWidth="1"/>
    <col min="10" max="10" width="12.7109375" style="175" hidden="1" customWidth="1"/>
    <col min="11" max="11" width="19.42578125" style="175" customWidth="1"/>
    <col min="12" max="14" width="10.42578125" style="175" customWidth="1"/>
    <col min="15" max="15" width="12" style="175" customWidth="1"/>
    <col min="16" max="16" width="10.42578125" style="175" customWidth="1"/>
    <col min="17" max="16384" width="9.140625" style="175"/>
  </cols>
  <sheetData>
    <row r="1" spans="1:255" ht="84.75" customHeight="1">
      <c r="A1" s="193" t="s">
        <v>256</v>
      </c>
      <c r="B1" s="194"/>
      <c r="C1" s="194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</row>
    <row r="2" spans="1:255" ht="22.9" customHeight="1">
      <c r="A2" s="196" t="s">
        <v>257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7"/>
      <c r="AS2" s="197"/>
      <c r="AT2" s="197"/>
      <c r="AU2" s="197"/>
      <c r="AV2" s="197"/>
      <c r="AW2" s="197"/>
      <c r="AX2" s="197"/>
      <c r="AY2" s="197"/>
      <c r="AZ2" s="197"/>
      <c r="BA2" s="197"/>
      <c r="BB2" s="197"/>
      <c r="BC2" s="197"/>
      <c r="BD2" s="197"/>
      <c r="BE2" s="197"/>
      <c r="BF2" s="197"/>
      <c r="BG2" s="197"/>
      <c r="BH2" s="197"/>
      <c r="BI2" s="197"/>
      <c r="BJ2" s="197"/>
      <c r="BK2" s="197"/>
      <c r="BL2" s="197"/>
      <c r="BM2" s="197"/>
      <c r="BN2" s="197"/>
      <c r="BO2" s="197"/>
      <c r="BP2" s="197"/>
      <c r="BQ2" s="197"/>
      <c r="BR2" s="197"/>
      <c r="BS2" s="197"/>
      <c r="BT2" s="197"/>
      <c r="BU2" s="197"/>
      <c r="BV2" s="197"/>
      <c r="BW2" s="197"/>
      <c r="BX2" s="197"/>
      <c r="BY2" s="197"/>
      <c r="BZ2" s="197"/>
      <c r="CA2" s="197"/>
      <c r="CB2" s="197"/>
      <c r="CC2" s="197"/>
      <c r="CD2" s="197"/>
      <c r="CE2" s="197"/>
      <c r="CF2" s="197"/>
      <c r="CG2" s="197"/>
      <c r="CH2" s="197"/>
      <c r="CI2" s="197"/>
      <c r="CJ2" s="197"/>
      <c r="CK2" s="197"/>
      <c r="CL2" s="197"/>
      <c r="CM2" s="197"/>
      <c r="CN2" s="197"/>
      <c r="CO2" s="197"/>
      <c r="CP2" s="197"/>
      <c r="CQ2" s="197"/>
      <c r="CR2" s="197"/>
      <c r="CS2" s="197"/>
      <c r="CT2" s="197"/>
      <c r="CU2" s="197"/>
      <c r="CV2" s="197"/>
      <c r="CW2" s="197"/>
      <c r="CX2" s="197"/>
      <c r="CY2" s="197"/>
      <c r="CZ2" s="197"/>
      <c r="DA2" s="197"/>
      <c r="DB2" s="197"/>
      <c r="DC2" s="197"/>
      <c r="DD2" s="197"/>
      <c r="DE2" s="197"/>
      <c r="DF2" s="197"/>
      <c r="DG2" s="197"/>
      <c r="DH2" s="197"/>
      <c r="DI2" s="197"/>
      <c r="DJ2" s="197"/>
      <c r="DK2" s="197"/>
      <c r="DL2" s="197"/>
      <c r="DM2" s="197"/>
      <c r="DN2" s="197"/>
      <c r="DO2" s="197"/>
      <c r="DP2" s="197"/>
      <c r="DQ2" s="197"/>
      <c r="DR2" s="197"/>
      <c r="DS2" s="197"/>
      <c r="DT2" s="197"/>
      <c r="DU2" s="197"/>
      <c r="DV2" s="197"/>
      <c r="DW2" s="197"/>
      <c r="DX2" s="197"/>
      <c r="DY2" s="197"/>
      <c r="DZ2" s="197"/>
      <c r="EA2" s="197"/>
      <c r="EB2" s="197"/>
      <c r="EC2" s="197"/>
      <c r="ED2" s="197"/>
      <c r="EE2" s="197"/>
      <c r="EF2" s="197"/>
      <c r="EG2" s="197"/>
      <c r="EH2" s="197"/>
      <c r="EI2" s="197"/>
      <c r="EJ2" s="197"/>
      <c r="EK2" s="197"/>
      <c r="EL2" s="197"/>
      <c r="EM2" s="197"/>
      <c r="EN2" s="197"/>
      <c r="EO2" s="197"/>
      <c r="EP2" s="197"/>
      <c r="EQ2" s="197"/>
      <c r="ER2" s="197"/>
      <c r="ES2" s="197"/>
      <c r="ET2" s="197"/>
      <c r="EU2" s="197"/>
      <c r="EV2" s="197"/>
      <c r="EW2" s="197"/>
      <c r="EX2" s="197"/>
      <c r="EY2" s="197"/>
      <c r="EZ2" s="197"/>
      <c r="FA2" s="197"/>
      <c r="FB2" s="197"/>
      <c r="FC2" s="197"/>
      <c r="FD2" s="197"/>
      <c r="FE2" s="197"/>
      <c r="FF2" s="197"/>
      <c r="FG2" s="197"/>
      <c r="FH2" s="197"/>
      <c r="FI2" s="197"/>
      <c r="FJ2" s="197"/>
      <c r="FK2" s="197"/>
      <c r="FL2" s="197"/>
      <c r="FM2" s="197"/>
      <c r="FN2" s="197"/>
      <c r="FO2" s="197"/>
      <c r="FP2" s="197"/>
      <c r="FQ2" s="197"/>
      <c r="FR2" s="197"/>
      <c r="FS2" s="197"/>
      <c r="FT2" s="197"/>
      <c r="FU2" s="197"/>
      <c r="FV2" s="197"/>
      <c r="FW2" s="197"/>
      <c r="FX2" s="197"/>
      <c r="FY2" s="197"/>
      <c r="FZ2" s="197"/>
      <c r="GA2" s="197"/>
      <c r="GB2" s="197"/>
      <c r="GC2" s="197"/>
      <c r="GD2" s="197"/>
      <c r="GE2" s="197"/>
      <c r="GF2" s="197"/>
      <c r="GG2" s="197"/>
      <c r="GH2" s="197"/>
      <c r="GI2" s="197"/>
      <c r="GJ2" s="197"/>
      <c r="GK2" s="197"/>
      <c r="GL2" s="197"/>
      <c r="GM2" s="197"/>
      <c r="GN2" s="197"/>
      <c r="GO2" s="197"/>
      <c r="GP2" s="197"/>
      <c r="GQ2" s="197"/>
      <c r="GR2" s="197"/>
      <c r="GS2" s="197"/>
      <c r="GT2" s="197"/>
      <c r="GU2" s="197"/>
      <c r="GV2" s="197"/>
      <c r="GW2" s="197"/>
      <c r="GX2" s="197"/>
      <c r="GY2" s="197"/>
      <c r="GZ2" s="197"/>
      <c r="HA2" s="197"/>
      <c r="HB2" s="197"/>
      <c r="HC2" s="197"/>
      <c r="HD2" s="197"/>
      <c r="HE2" s="197"/>
      <c r="HF2" s="197"/>
      <c r="HG2" s="197"/>
      <c r="HH2" s="197"/>
      <c r="HI2" s="197"/>
      <c r="HJ2" s="197"/>
      <c r="HK2" s="197"/>
      <c r="HL2" s="197"/>
      <c r="HM2" s="197"/>
      <c r="HN2" s="197"/>
      <c r="HO2" s="197"/>
      <c r="HP2" s="197"/>
      <c r="HQ2" s="197"/>
      <c r="HR2" s="197"/>
      <c r="HS2" s="197"/>
      <c r="HT2" s="197"/>
      <c r="HU2" s="197"/>
      <c r="HV2" s="197"/>
      <c r="HW2" s="197"/>
      <c r="HX2" s="197"/>
      <c r="HY2" s="197"/>
      <c r="HZ2" s="197"/>
      <c r="IA2" s="197"/>
      <c r="IB2" s="197"/>
      <c r="IC2" s="197"/>
      <c r="ID2" s="197"/>
      <c r="IE2" s="197"/>
      <c r="IF2" s="197"/>
      <c r="IG2" s="197"/>
      <c r="IH2" s="197"/>
      <c r="II2" s="197"/>
      <c r="IJ2" s="197"/>
      <c r="IK2" s="197"/>
      <c r="IL2" s="197"/>
      <c r="IM2" s="197"/>
      <c r="IN2" s="197"/>
      <c r="IO2" s="197"/>
      <c r="IP2" s="197"/>
      <c r="IQ2" s="197"/>
      <c r="IR2" s="197"/>
      <c r="IS2" s="197"/>
      <c r="IT2" s="197"/>
      <c r="IU2" s="197"/>
    </row>
    <row r="3" spans="1:255" ht="18" customHeight="1">
      <c r="A3" s="196" t="s">
        <v>321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255" ht="15.95" customHeight="1">
      <c r="A4" s="198" t="s">
        <v>259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</row>
    <row r="5" spans="1:255" ht="20.25">
      <c r="A5" s="199" t="s">
        <v>342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</row>
    <row r="6" spans="1:255" ht="15.75">
      <c r="A6" s="118" t="s">
        <v>348</v>
      </c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</row>
    <row r="7" spans="1:255" ht="14.45" customHeight="1"/>
    <row r="8" spans="1:255" s="65" customFormat="1" ht="15" customHeight="1">
      <c r="A8" s="59" t="s">
        <v>263</v>
      </c>
      <c r="B8" s="60"/>
      <c r="C8" s="60"/>
      <c r="D8" s="61"/>
      <c r="E8" s="61"/>
      <c r="F8" s="61"/>
      <c r="G8" s="61"/>
      <c r="H8" s="61"/>
      <c r="I8" s="62"/>
      <c r="J8" s="62"/>
      <c r="L8" s="63"/>
      <c r="M8" s="63"/>
      <c r="N8" s="63"/>
      <c r="O8" s="200" t="s">
        <v>394</v>
      </c>
    </row>
    <row r="9" spans="1:255" s="190" customFormat="1" ht="24" customHeight="1">
      <c r="A9" s="201" t="s">
        <v>265</v>
      </c>
      <c r="B9" s="202"/>
      <c r="C9" s="202" t="s">
        <v>6</v>
      </c>
      <c r="D9" s="203" t="s">
        <v>266</v>
      </c>
      <c r="E9" s="203" t="s">
        <v>9</v>
      </c>
      <c r="F9" s="201" t="s">
        <v>10</v>
      </c>
      <c r="G9" s="203" t="s">
        <v>267</v>
      </c>
      <c r="H9" s="203" t="s">
        <v>9</v>
      </c>
      <c r="I9" s="203" t="s">
        <v>12</v>
      </c>
      <c r="J9" s="181"/>
      <c r="K9" s="203" t="s">
        <v>14</v>
      </c>
      <c r="L9" s="182" t="s">
        <v>344</v>
      </c>
      <c r="M9" s="182"/>
      <c r="N9" s="182"/>
      <c r="O9" s="206" t="s">
        <v>327</v>
      </c>
    </row>
    <row r="10" spans="1:255" s="190" customFormat="1" ht="39.950000000000003" customHeight="1">
      <c r="A10" s="207"/>
      <c r="B10" s="208"/>
      <c r="C10" s="208"/>
      <c r="D10" s="209"/>
      <c r="E10" s="209"/>
      <c r="F10" s="207"/>
      <c r="G10" s="209"/>
      <c r="H10" s="209"/>
      <c r="I10" s="209"/>
      <c r="J10" s="181"/>
      <c r="K10" s="209"/>
      <c r="L10" s="185" t="s">
        <v>395</v>
      </c>
      <c r="M10" s="185" t="s">
        <v>396</v>
      </c>
      <c r="N10" s="185" t="s">
        <v>397</v>
      </c>
      <c r="O10" s="211"/>
    </row>
    <row r="11" spans="1:255" s="190" customFormat="1" ht="65.25" customHeight="1">
      <c r="A11" s="91">
        <v>1</v>
      </c>
      <c r="B11" s="92"/>
      <c r="C11" s="213">
        <v>41</v>
      </c>
      <c r="D11" s="126" t="s">
        <v>361</v>
      </c>
      <c r="E11" s="95" t="s">
        <v>190</v>
      </c>
      <c r="F11" s="96" t="s">
        <v>67</v>
      </c>
      <c r="G11" s="97" t="s">
        <v>362</v>
      </c>
      <c r="H11" s="95" t="s">
        <v>192</v>
      </c>
      <c r="I11" s="96" t="s">
        <v>193</v>
      </c>
      <c r="J11" s="96" t="s">
        <v>100</v>
      </c>
      <c r="K11" s="98" t="s">
        <v>39</v>
      </c>
      <c r="L11" s="102">
        <v>68.206000000000003</v>
      </c>
      <c r="M11" s="102">
        <v>67</v>
      </c>
      <c r="N11" s="102">
        <v>71.099999999999994</v>
      </c>
      <c r="O11" s="212">
        <f>L11+M11+N11</f>
        <v>206.30600000000001</v>
      </c>
    </row>
    <row r="12" spans="1:255" s="190" customFormat="1" ht="65.25" customHeight="1">
      <c r="A12" s="91">
        <v>2</v>
      </c>
      <c r="B12" s="92"/>
      <c r="C12" s="213">
        <v>39</v>
      </c>
      <c r="D12" s="126" t="s">
        <v>363</v>
      </c>
      <c r="E12" s="95" t="s">
        <v>180</v>
      </c>
      <c r="F12" s="96" t="s">
        <v>67</v>
      </c>
      <c r="G12" s="97" t="s">
        <v>364</v>
      </c>
      <c r="H12" s="95" t="s">
        <v>182</v>
      </c>
      <c r="I12" s="96" t="s">
        <v>183</v>
      </c>
      <c r="J12" s="96" t="s">
        <v>184</v>
      </c>
      <c r="K12" s="98" t="s">
        <v>172</v>
      </c>
      <c r="L12" s="102">
        <v>67.471000000000004</v>
      </c>
      <c r="M12" s="102">
        <v>67.912000000000006</v>
      </c>
      <c r="N12" s="102">
        <v>69.19</v>
      </c>
      <c r="O12" s="212">
        <f>L12+M12+N12</f>
        <v>204.57300000000001</v>
      </c>
    </row>
    <row r="13" spans="1:255" s="190" customFormat="1" ht="65.25" customHeight="1">
      <c r="A13" s="91">
        <v>3</v>
      </c>
      <c r="B13" s="92"/>
      <c r="C13" s="213">
        <v>71</v>
      </c>
      <c r="D13" s="126" t="s">
        <v>371</v>
      </c>
      <c r="E13" s="95" t="s">
        <v>229</v>
      </c>
      <c r="F13" s="109">
        <v>1</v>
      </c>
      <c r="G13" s="97" t="s">
        <v>372</v>
      </c>
      <c r="H13" s="95" t="s">
        <v>231</v>
      </c>
      <c r="I13" s="96" t="s">
        <v>232</v>
      </c>
      <c r="J13" s="96" t="s">
        <v>205</v>
      </c>
      <c r="K13" s="98" t="s">
        <v>172</v>
      </c>
      <c r="L13" s="102">
        <v>65.352999999999994</v>
      </c>
      <c r="M13" s="102">
        <v>65.793999999999997</v>
      </c>
      <c r="N13" s="102">
        <v>65.284999999999997</v>
      </c>
      <c r="O13" s="212">
        <f>L13+M13+N13</f>
        <v>196.43199999999999</v>
      </c>
    </row>
    <row r="14" spans="1:255" s="190" customFormat="1" ht="65.25" customHeight="1">
      <c r="A14" s="91">
        <v>4</v>
      </c>
      <c r="B14" s="92"/>
      <c r="C14" s="213">
        <v>37</v>
      </c>
      <c r="D14" s="126" t="s">
        <v>365</v>
      </c>
      <c r="E14" s="95" t="s">
        <v>167</v>
      </c>
      <c r="F14" s="96" t="s">
        <v>67</v>
      </c>
      <c r="G14" s="97" t="s">
        <v>366</v>
      </c>
      <c r="H14" s="95" t="s">
        <v>169</v>
      </c>
      <c r="I14" s="96" t="s">
        <v>170</v>
      </c>
      <c r="J14" s="96" t="s">
        <v>171</v>
      </c>
      <c r="K14" s="98" t="s">
        <v>172</v>
      </c>
      <c r="L14" s="102">
        <v>66.265000000000001</v>
      </c>
      <c r="M14" s="102">
        <v>63.941000000000003</v>
      </c>
      <c r="N14" s="102">
        <v>64.924999999999997</v>
      </c>
      <c r="O14" s="212">
        <f>L14+M14+N14</f>
        <v>195.13100000000003</v>
      </c>
    </row>
    <row r="15" spans="1:255" s="190" customFormat="1" ht="65.25" customHeight="1">
      <c r="A15" s="91">
        <v>5</v>
      </c>
      <c r="B15" s="92"/>
      <c r="C15" s="213">
        <v>38</v>
      </c>
      <c r="D15" s="126" t="s">
        <v>369</v>
      </c>
      <c r="E15" s="95" t="s">
        <v>174</v>
      </c>
      <c r="F15" s="96" t="s">
        <v>67</v>
      </c>
      <c r="G15" s="97" t="s">
        <v>370</v>
      </c>
      <c r="H15" s="95" t="s">
        <v>176</v>
      </c>
      <c r="I15" s="96" t="s">
        <v>177</v>
      </c>
      <c r="J15" s="96" t="s">
        <v>178</v>
      </c>
      <c r="K15" s="98" t="s">
        <v>23</v>
      </c>
      <c r="L15" s="102">
        <v>65.852999999999994</v>
      </c>
      <c r="M15" s="102">
        <v>63.293999999999997</v>
      </c>
      <c r="N15" s="102">
        <v>64.144999999999996</v>
      </c>
      <c r="O15" s="212">
        <f>L15+M15+N15</f>
        <v>193.29199999999997</v>
      </c>
    </row>
    <row r="16" spans="1:255" s="190" customFormat="1" ht="65.25" customHeight="1">
      <c r="A16" s="91"/>
      <c r="B16" s="92"/>
      <c r="C16" s="213">
        <v>43</v>
      </c>
      <c r="D16" s="126" t="s">
        <v>367</v>
      </c>
      <c r="E16" s="95" t="s">
        <v>208</v>
      </c>
      <c r="F16" s="96">
        <v>1</v>
      </c>
      <c r="G16" s="97" t="s">
        <v>368</v>
      </c>
      <c r="H16" s="95" t="s">
        <v>210</v>
      </c>
      <c r="I16" s="96" t="s">
        <v>211</v>
      </c>
      <c r="J16" s="96" t="s">
        <v>205</v>
      </c>
      <c r="K16" s="98" t="s">
        <v>206</v>
      </c>
      <c r="L16" s="102">
        <v>66.028999999999996</v>
      </c>
      <c r="M16" s="102">
        <v>66.058999999999997</v>
      </c>
      <c r="N16" s="102" t="s">
        <v>328</v>
      </c>
      <c r="O16" s="212" t="s">
        <v>310</v>
      </c>
    </row>
    <row r="17" spans="1:15" s="190" customFormat="1" ht="65.25" customHeight="1">
      <c r="A17" s="91"/>
      <c r="B17" s="92"/>
      <c r="C17" s="213">
        <v>43</v>
      </c>
      <c r="D17" s="126" t="s">
        <v>373</v>
      </c>
      <c r="E17" s="95" t="s">
        <v>201</v>
      </c>
      <c r="F17" s="96" t="s">
        <v>67</v>
      </c>
      <c r="G17" s="97" t="s">
        <v>374</v>
      </c>
      <c r="H17" s="95" t="s">
        <v>203</v>
      </c>
      <c r="I17" s="96" t="s">
        <v>204</v>
      </c>
      <c r="J17" s="96" t="s">
        <v>205</v>
      </c>
      <c r="K17" s="98" t="s">
        <v>206</v>
      </c>
      <c r="L17" s="102">
        <v>63.529000000000003</v>
      </c>
      <c r="M17" s="102">
        <v>65.058999999999997</v>
      </c>
      <c r="N17" s="102" t="s">
        <v>328</v>
      </c>
      <c r="O17" s="212" t="s">
        <v>310</v>
      </c>
    </row>
    <row r="18" spans="1:15" s="190" customFormat="1" ht="65.25" customHeight="1">
      <c r="A18" s="91"/>
      <c r="B18" s="92"/>
      <c r="C18" s="213">
        <v>75</v>
      </c>
      <c r="D18" s="126" t="s">
        <v>375</v>
      </c>
      <c r="E18" s="95" t="s">
        <v>234</v>
      </c>
      <c r="F18" s="109">
        <v>2</v>
      </c>
      <c r="G18" s="97" t="s">
        <v>376</v>
      </c>
      <c r="H18" s="95" t="s">
        <v>236</v>
      </c>
      <c r="I18" s="96" t="s">
        <v>38</v>
      </c>
      <c r="J18" s="96" t="s">
        <v>38</v>
      </c>
      <c r="K18" s="98" t="s">
        <v>206</v>
      </c>
      <c r="L18" s="102">
        <v>53</v>
      </c>
      <c r="M18" s="102" t="s">
        <v>328</v>
      </c>
      <c r="N18" s="102" t="s">
        <v>328</v>
      </c>
      <c r="O18" s="212" t="s">
        <v>310</v>
      </c>
    </row>
    <row r="19" spans="1:15" ht="38.25" customHeight="1"/>
    <row r="20" spans="1:15" ht="33" customHeight="1">
      <c r="D20" s="190" t="s">
        <v>339</v>
      </c>
      <c r="E20" s="190"/>
      <c r="F20" s="190"/>
      <c r="G20" s="190"/>
      <c r="H20" s="191"/>
      <c r="I20" s="192"/>
      <c r="J20" s="191"/>
      <c r="K20" s="41" t="s">
        <v>246</v>
      </c>
    </row>
    <row r="21" spans="1:15" ht="33" customHeight="1">
      <c r="D21" s="190"/>
      <c r="E21" s="190"/>
      <c r="F21" s="190"/>
      <c r="G21" s="190"/>
      <c r="H21" s="191"/>
      <c r="I21" s="192"/>
      <c r="J21" s="191"/>
      <c r="K21" s="41"/>
    </row>
    <row r="22" spans="1:15" ht="33" customHeight="1">
      <c r="D22" s="190" t="s">
        <v>247</v>
      </c>
      <c r="E22" s="190"/>
      <c r="F22" s="190"/>
      <c r="G22" s="190"/>
      <c r="H22" s="190"/>
      <c r="I22" s="190"/>
      <c r="J22" s="190"/>
      <c r="K22" s="45" t="s">
        <v>248</v>
      </c>
    </row>
  </sheetData>
  <mergeCells count="34">
    <mergeCell ref="G9:G10"/>
    <mergeCell ref="H9:H10"/>
    <mergeCell ref="I9:I10"/>
    <mergeCell ref="K9:K10"/>
    <mergeCell ref="L9:N9"/>
    <mergeCell ref="O9:O10"/>
    <mergeCell ref="A3:O3"/>
    <mergeCell ref="A4:O4"/>
    <mergeCell ref="A5:O5"/>
    <mergeCell ref="A6:O6"/>
    <mergeCell ref="A9:A10"/>
    <mergeCell ref="B9:B10"/>
    <mergeCell ref="C9:C10"/>
    <mergeCell ref="D9:D10"/>
    <mergeCell ref="E9:E10"/>
    <mergeCell ref="F9:F10"/>
    <mergeCell ref="FJ2:FX2"/>
    <mergeCell ref="FY2:GM2"/>
    <mergeCell ref="GN2:HB2"/>
    <mergeCell ref="HC2:HQ2"/>
    <mergeCell ref="HR2:IF2"/>
    <mergeCell ref="IG2:IU2"/>
    <mergeCell ref="BX2:CL2"/>
    <mergeCell ref="CM2:DA2"/>
    <mergeCell ref="DB2:DP2"/>
    <mergeCell ref="DQ2:EE2"/>
    <mergeCell ref="EF2:ET2"/>
    <mergeCell ref="EU2:FI2"/>
    <mergeCell ref="A1:O1"/>
    <mergeCell ref="A2:O2"/>
    <mergeCell ref="P2:AD2"/>
    <mergeCell ref="AE2:AS2"/>
    <mergeCell ref="AT2:BH2"/>
    <mergeCell ref="BI2:BW2"/>
  </mergeCells>
  <conditionalFormatting sqref="D11:D18 G11:K18">
    <cfRule type="expression" dxfId="13" priority="6">
      <formula>$R11="нет"</formula>
    </cfRule>
  </conditionalFormatting>
  <conditionalFormatting sqref="D11:D18 G11:K18">
    <cfRule type="expression" dxfId="12" priority="5" stopIfTrue="1">
      <formula>#REF!=2018</formula>
    </cfRule>
  </conditionalFormatting>
  <conditionalFormatting sqref="D11:D18 G11:K18">
    <cfRule type="expression" dxfId="11" priority="2">
      <formula>$B11="конкур"</formula>
    </cfRule>
    <cfRule type="expression" dxfId="10" priority="3">
      <formula>$B11="выездка"</formula>
    </cfRule>
    <cfRule type="expression" dxfId="9" priority="4">
      <formula>$B11="троеборье"</formula>
    </cfRule>
  </conditionalFormatting>
  <conditionalFormatting sqref="D18 G18:I18 K18">
    <cfRule type="expression" dxfId="8" priority="1" stopIfTrue="1">
      <formula>#REF!=2018</formula>
    </cfRule>
  </conditionalFormatting>
  <pageMargins left="0.19685039370078741" right="0.15748031496062992" top="0.59055118110236227" bottom="0.59055118110236227" header="0.23622047244094491" footer="0.15748031496062992"/>
  <pageSetup paperSize="9" scale="60" orientation="portrait" r:id="rId1"/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F26"/>
  <sheetViews>
    <sheetView view="pageBreakPreview" zoomScale="75" zoomScaleSheetLayoutView="75" workbookViewId="0">
      <selection activeCell="J49" sqref="J49"/>
    </sheetView>
  </sheetViews>
  <sheetFormatPr defaultRowHeight="15"/>
  <cols>
    <col min="1" max="1" width="4.85546875" style="175" customWidth="1"/>
    <col min="2" max="2" width="5.42578125" style="175" hidden="1" customWidth="1"/>
    <col min="3" max="3" width="6.140625" style="175" customWidth="1"/>
    <col min="4" max="4" width="20.7109375" style="175" customWidth="1"/>
    <col min="5" max="5" width="8.28515625" style="175" customWidth="1"/>
    <col min="6" max="6" width="5.85546875" style="175" customWidth="1"/>
    <col min="7" max="7" width="38.42578125" style="175" customWidth="1"/>
    <col min="8" max="8" width="10.42578125" style="175" customWidth="1"/>
    <col min="9" max="9" width="15.28515625" style="175" hidden="1" customWidth="1"/>
    <col min="10" max="10" width="12.7109375" style="175" hidden="1" customWidth="1"/>
    <col min="11" max="11" width="21.85546875" style="175" customWidth="1"/>
    <col min="12" max="12" width="6.140625" style="175" customWidth="1"/>
    <col min="13" max="13" width="9.140625" style="175" customWidth="1"/>
    <col min="14" max="14" width="3.7109375" style="175" customWidth="1"/>
    <col min="15" max="15" width="6.140625" style="175" customWidth="1"/>
    <col min="16" max="16" width="9.140625" style="175" customWidth="1"/>
    <col min="17" max="17" width="3.7109375" style="175" customWidth="1"/>
    <col min="18" max="18" width="6.28515625" style="175" customWidth="1"/>
    <col min="19" max="19" width="8.85546875" style="175" customWidth="1"/>
    <col min="20" max="20" width="3.7109375" style="175" customWidth="1"/>
    <col min="21" max="21" width="6.28515625" style="175" customWidth="1"/>
    <col min="22" max="22" width="8.85546875" style="175" customWidth="1"/>
    <col min="23" max="23" width="3.7109375" style="175" customWidth="1"/>
    <col min="24" max="24" width="6.28515625" style="175" customWidth="1"/>
    <col min="25" max="25" width="9.140625" style="175" customWidth="1"/>
    <col min="26" max="26" width="3.7109375" style="175" customWidth="1"/>
    <col min="27" max="28" width="4.85546875" style="175" customWidth="1"/>
    <col min="29" max="29" width="6.42578125" style="175" customWidth="1"/>
    <col min="30" max="30" width="6.28515625" style="175" hidden="1" customWidth="1"/>
    <col min="31" max="31" width="8.7109375" style="175" customWidth="1"/>
    <col min="32" max="32" width="7.5703125" style="175" customWidth="1"/>
    <col min="33" max="16384" width="9.140625" style="175"/>
  </cols>
  <sheetData>
    <row r="1" spans="1:32" ht="51" customHeight="1">
      <c r="A1" s="50" t="s">
        <v>256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</row>
    <row r="2" spans="1:32" ht="21" customHeight="1">
      <c r="A2" s="53" t="s">
        <v>257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</row>
    <row r="3" spans="1:32" ht="15" customHeight="1">
      <c r="A3" s="52" t="s">
        <v>329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</row>
    <row r="4" spans="1:32" ht="19.5" customHeight="1">
      <c r="A4" s="55" t="s">
        <v>259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</row>
    <row r="5" spans="1:32" ht="20.25" customHeight="1">
      <c r="A5" s="56" t="s">
        <v>398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</row>
    <row r="6" spans="1:32" ht="20.25" customHeight="1">
      <c r="A6" s="58" t="s">
        <v>399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</row>
    <row r="7" spans="1:32" ht="19.149999999999999" customHeight="1">
      <c r="A7" s="58" t="s">
        <v>400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</row>
    <row r="8" spans="1:32" ht="19.149999999999999" customHeight="1"/>
    <row r="9" spans="1:32" ht="15" customHeight="1">
      <c r="A9" s="59" t="s">
        <v>263</v>
      </c>
      <c r="B9" s="176"/>
      <c r="C9" s="176"/>
      <c r="D9" s="177"/>
      <c r="E9" s="61"/>
      <c r="F9" s="61"/>
      <c r="G9" s="61"/>
      <c r="H9" s="61"/>
      <c r="I9" s="62"/>
      <c r="J9" s="62"/>
      <c r="K9" s="60"/>
      <c r="L9" s="63"/>
      <c r="M9" s="64"/>
      <c r="N9" s="65"/>
      <c r="O9" s="63"/>
      <c r="P9" s="64"/>
      <c r="Q9" s="65"/>
      <c r="R9" s="63"/>
      <c r="S9" s="66"/>
      <c r="T9" s="65"/>
      <c r="U9" s="63"/>
      <c r="V9" s="66"/>
      <c r="W9" s="65"/>
      <c r="X9" s="63"/>
      <c r="Y9" s="66"/>
      <c r="Z9" s="65"/>
      <c r="AA9" s="65"/>
      <c r="AB9" s="65"/>
      <c r="AC9" s="65"/>
      <c r="AD9" s="65"/>
      <c r="AE9" s="67" t="s">
        <v>264</v>
      </c>
      <c r="AF9" s="68"/>
    </row>
    <row r="10" spans="1:32" ht="20.100000000000001" customHeight="1">
      <c r="A10" s="178" t="s">
        <v>265</v>
      </c>
      <c r="B10" s="179"/>
      <c r="C10" s="179" t="s">
        <v>6</v>
      </c>
      <c r="D10" s="180" t="s">
        <v>266</v>
      </c>
      <c r="E10" s="180" t="s">
        <v>9</v>
      </c>
      <c r="F10" s="178" t="s">
        <v>10</v>
      </c>
      <c r="G10" s="180" t="s">
        <v>267</v>
      </c>
      <c r="H10" s="180" t="s">
        <v>9</v>
      </c>
      <c r="I10" s="180" t="s">
        <v>12</v>
      </c>
      <c r="J10" s="181"/>
      <c r="K10" s="180" t="s">
        <v>14</v>
      </c>
      <c r="L10" s="182" t="s">
        <v>268</v>
      </c>
      <c r="M10" s="182"/>
      <c r="N10" s="182"/>
      <c r="O10" s="182" t="s">
        <v>269</v>
      </c>
      <c r="P10" s="182"/>
      <c r="Q10" s="182"/>
      <c r="R10" s="182" t="s">
        <v>333</v>
      </c>
      <c r="S10" s="182"/>
      <c r="T10" s="182"/>
      <c r="U10" s="182" t="s">
        <v>314</v>
      </c>
      <c r="V10" s="182"/>
      <c r="W10" s="182"/>
      <c r="X10" s="182" t="s">
        <v>272</v>
      </c>
      <c r="Y10" s="182"/>
      <c r="Z10" s="182"/>
      <c r="AA10" s="179" t="s">
        <v>273</v>
      </c>
      <c r="AB10" s="179" t="s">
        <v>274</v>
      </c>
      <c r="AC10" s="178" t="s">
        <v>275</v>
      </c>
      <c r="AD10" s="183" t="s">
        <v>334</v>
      </c>
      <c r="AE10" s="184" t="s">
        <v>277</v>
      </c>
      <c r="AF10" s="180" t="s">
        <v>278</v>
      </c>
    </row>
    <row r="11" spans="1:32" ht="39.950000000000003" customHeight="1">
      <c r="A11" s="178"/>
      <c r="B11" s="179"/>
      <c r="C11" s="179"/>
      <c r="D11" s="180"/>
      <c r="E11" s="180"/>
      <c r="F11" s="178"/>
      <c r="G11" s="180"/>
      <c r="H11" s="180"/>
      <c r="I11" s="180"/>
      <c r="J11" s="181"/>
      <c r="K11" s="180"/>
      <c r="L11" s="88" t="s">
        <v>281</v>
      </c>
      <c r="M11" s="185" t="s">
        <v>282</v>
      </c>
      <c r="N11" s="186" t="s">
        <v>265</v>
      </c>
      <c r="O11" s="88" t="s">
        <v>281</v>
      </c>
      <c r="P11" s="185" t="s">
        <v>282</v>
      </c>
      <c r="Q11" s="186" t="s">
        <v>265</v>
      </c>
      <c r="R11" s="88" t="s">
        <v>281</v>
      </c>
      <c r="S11" s="185" t="s">
        <v>282</v>
      </c>
      <c r="T11" s="186" t="s">
        <v>265</v>
      </c>
      <c r="U11" s="88" t="s">
        <v>281</v>
      </c>
      <c r="V11" s="185" t="s">
        <v>282</v>
      </c>
      <c r="W11" s="186" t="s">
        <v>265</v>
      </c>
      <c r="X11" s="88" t="s">
        <v>281</v>
      </c>
      <c r="Y11" s="185" t="s">
        <v>282</v>
      </c>
      <c r="Z11" s="186" t="s">
        <v>265</v>
      </c>
      <c r="AA11" s="179"/>
      <c r="AB11" s="179"/>
      <c r="AC11" s="178"/>
      <c r="AD11" s="183"/>
      <c r="AE11" s="184"/>
      <c r="AF11" s="180"/>
    </row>
    <row r="12" spans="1:32" ht="44.25" customHeight="1">
      <c r="A12" s="91">
        <v>1</v>
      </c>
      <c r="B12" s="92"/>
      <c r="C12" s="93">
        <v>23</v>
      </c>
      <c r="D12" s="94" t="s">
        <v>401</v>
      </c>
      <c r="E12" s="95" t="s">
        <v>112</v>
      </c>
      <c r="F12" s="96" t="s">
        <v>67</v>
      </c>
      <c r="G12" s="97" t="s">
        <v>402</v>
      </c>
      <c r="H12" s="95" t="s">
        <v>114</v>
      </c>
      <c r="I12" s="96" t="s">
        <v>115</v>
      </c>
      <c r="J12" s="96" t="s">
        <v>116</v>
      </c>
      <c r="K12" s="98" t="s">
        <v>23</v>
      </c>
      <c r="L12" s="99">
        <v>235.5</v>
      </c>
      <c r="M12" s="102">
        <f t="shared" ref="M12:M22" si="0">L12/3.3-IF($AA12=1,0.5,IF($AA12=2,1.5,0))</f>
        <v>71.363636363636374</v>
      </c>
      <c r="N12" s="187">
        <f t="shared" ref="N12:N22" si="1">RANK(M12,M$12:M$23,0)</f>
        <v>2</v>
      </c>
      <c r="O12" s="99">
        <v>231.5</v>
      </c>
      <c r="P12" s="102">
        <f t="shared" ref="P12:P22" si="2">O12/3.3-IF($AA12=1,0.5,IF($AA12=2,1.5,0))</f>
        <v>70.151515151515156</v>
      </c>
      <c r="Q12" s="187">
        <f t="shared" ref="Q12:Q22" si="3">RANK(P12,P$12:P$23,0)</f>
        <v>3</v>
      </c>
      <c r="R12" s="99">
        <v>237</v>
      </c>
      <c r="S12" s="102">
        <f t="shared" ref="S12:S22" si="4">R12/3.3-IF($AA12=1,0.5,IF($AA12=2,1.5,0))</f>
        <v>71.818181818181827</v>
      </c>
      <c r="T12" s="187">
        <f t="shared" ref="T12:T22" si="5">RANK(S12,S$12:S$23,0)</f>
        <v>1</v>
      </c>
      <c r="U12" s="99">
        <v>237</v>
      </c>
      <c r="V12" s="102">
        <f t="shared" ref="V12:V22" si="6">U12/3.3-IF($AA12=1,0.5,IF($AA12=2,1.5,0))</f>
        <v>71.818181818181827</v>
      </c>
      <c r="W12" s="187">
        <f t="shared" ref="W12:W22" si="7">RANK(V12,V$12:V$23,0)</f>
        <v>2</v>
      </c>
      <c r="X12" s="99">
        <v>234</v>
      </c>
      <c r="Y12" s="102">
        <f t="shared" ref="Y12:Y22" si="8">X12/3.3-IF($AA12=1,0.5,IF($AA12=2,1.5,0))</f>
        <v>70.909090909090907</v>
      </c>
      <c r="Z12" s="187">
        <f t="shared" ref="Z12:Z22" si="9">RANK(Y12,Y$12:Y$23,0)</f>
        <v>2</v>
      </c>
      <c r="AA12" s="181"/>
      <c r="AB12" s="188"/>
      <c r="AC12" s="99">
        <f t="shared" ref="AC12:AC22" si="10">L12+R12+X12+O12+U12</f>
        <v>1175</v>
      </c>
      <c r="AD12" s="102"/>
      <c r="AE12" s="102">
        <f t="shared" ref="AE12:AE22" si="11">ROUND(SUM(M12,S12,Y12,P12,V12)/5,3)</f>
        <v>71.212000000000003</v>
      </c>
      <c r="AF12" s="189" t="s">
        <v>67</v>
      </c>
    </row>
    <row r="13" spans="1:32" ht="44.25" customHeight="1">
      <c r="A13" s="91">
        <v>2</v>
      </c>
      <c r="B13" s="92"/>
      <c r="C13" s="93">
        <v>17</v>
      </c>
      <c r="D13" s="94" t="s">
        <v>403</v>
      </c>
      <c r="E13" s="95" t="s">
        <v>90</v>
      </c>
      <c r="F13" s="96" t="s">
        <v>67</v>
      </c>
      <c r="G13" s="97" t="s">
        <v>404</v>
      </c>
      <c r="H13" s="95" t="s">
        <v>92</v>
      </c>
      <c r="I13" s="96" t="s">
        <v>93</v>
      </c>
      <c r="J13" s="96" t="s">
        <v>94</v>
      </c>
      <c r="K13" s="98" t="s">
        <v>39</v>
      </c>
      <c r="L13" s="99">
        <v>236.5</v>
      </c>
      <c r="M13" s="102">
        <f t="shared" si="0"/>
        <v>71.666666666666671</v>
      </c>
      <c r="N13" s="187">
        <f t="shared" si="1"/>
        <v>1</v>
      </c>
      <c r="O13" s="99">
        <v>233.5</v>
      </c>
      <c r="P13" s="102">
        <f t="shared" si="2"/>
        <v>70.757575757575765</v>
      </c>
      <c r="Q13" s="187">
        <f t="shared" si="3"/>
        <v>2</v>
      </c>
      <c r="R13" s="99">
        <v>231.5</v>
      </c>
      <c r="S13" s="102">
        <f t="shared" si="4"/>
        <v>70.151515151515156</v>
      </c>
      <c r="T13" s="187">
        <f t="shared" si="5"/>
        <v>3</v>
      </c>
      <c r="U13" s="99">
        <v>238</v>
      </c>
      <c r="V13" s="102">
        <f t="shared" si="6"/>
        <v>72.121212121212125</v>
      </c>
      <c r="W13" s="187">
        <f t="shared" si="7"/>
        <v>1</v>
      </c>
      <c r="X13" s="99">
        <v>234.5</v>
      </c>
      <c r="Y13" s="102">
        <f t="shared" si="8"/>
        <v>71.060606060606062</v>
      </c>
      <c r="Z13" s="187">
        <f t="shared" si="9"/>
        <v>1</v>
      </c>
      <c r="AA13" s="181"/>
      <c r="AB13" s="188"/>
      <c r="AC13" s="99">
        <f t="shared" si="10"/>
        <v>1174</v>
      </c>
      <c r="AD13" s="102"/>
      <c r="AE13" s="102">
        <f t="shared" si="11"/>
        <v>71.152000000000001</v>
      </c>
      <c r="AF13" s="189" t="s">
        <v>67</v>
      </c>
    </row>
    <row r="14" spans="1:32" ht="44.25" customHeight="1">
      <c r="A14" s="91">
        <v>3</v>
      </c>
      <c r="B14" s="92"/>
      <c r="C14" s="93">
        <v>14</v>
      </c>
      <c r="D14" s="258" t="s">
        <v>405</v>
      </c>
      <c r="E14" s="111" t="s">
        <v>73</v>
      </c>
      <c r="F14" s="111" t="s">
        <v>67</v>
      </c>
      <c r="G14" s="110" t="s">
        <v>406</v>
      </c>
      <c r="H14" s="111" t="s">
        <v>75</v>
      </c>
      <c r="I14" s="109" t="s">
        <v>21</v>
      </c>
      <c r="J14" s="109" t="s">
        <v>22</v>
      </c>
      <c r="K14" s="98" t="s">
        <v>23</v>
      </c>
      <c r="L14" s="99">
        <v>234.5</v>
      </c>
      <c r="M14" s="102">
        <f t="shared" si="0"/>
        <v>71.060606060606062</v>
      </c>
      <c r="N14" s="187">
        <f t="shared" si="1"/>
        <v>3</v>
      </c>
      <c r="O14" s="99">
        <v>236</v>
      </c>
      <c r="P14" s="102">
        <f t="shared" si="2"/>
        <v>71.515151515151516</v>
      </c>
      <c r="Q14" s="187">
        <f t="shared" si="3"/>
        <v>1</v>
      </c>
      <c r="R14" s="99">
        <v>235.5</v>
      </c>
      <c r="S14" s="102">
        <f t="shared" si="4"/>
        <v>71.363636363636374</v>
      </c>
      <c r="T14" s="187">
        <f t="shared" si="5"/>
        <v>2</v>
      </c>
      <c r="U14" s="99">
        <v>235</v>
      </c>
      <c r="V14" s="102">
        <f t="shared" si="6"/>
        <v>71.212121212121218</v>
      </c>
      <c r="W14" s="187">
        <f t="shared" si="7"/>
        <v>3</v>
      </c>
      <c r="X14" s="99">
        <v>226.5</v>
      </c>
      <c r="Y14" s="102">
        <f t="shared" si="8"/>
        <v>68.63636363636364</v>
      </c>
      <c r="Z14" s="187">
        <f t="shared" si="9"/>
        <v>5</v>
      </c>
      <c r="AA14" s="181"/>
      <c r="AB14" s="188"/>
      <c r="AC14" s="99">
        <f t="shared" si="10"/>
        <v>1167.5</v>
      </c>
      <c r="AD14" s="102"/>
      <c r="AE14" s="102">
        <f t="shared" si="11"/>
        <v>70.757999999999996</v>
      </c>
      <c r="AF14" s="189" t="s">
        <v>67</v>
      </c>
    </row>
    <row r="15" spans="1:32" ht="44.25" customHeight="1">
      <c r="A15" s="91">
        <v>4</v>
      </c>
      <c r="B15" s="92"/>
      <c r="C15" s="93">
        <v>26</v>
      </c>
      <c r="D15" s="94" t="s">
        <v>407</v>
      </c>
      <c r="E15" s="95" t="s">
        <v>129</v>
      </c>
      <c r="F15" s="96" t="s">
        <v>67</v>
      </c>
      <c r="G15" s="97" t="s">
        <v>408</v>
      </c>
      <c r="H15" s="95" t="s">
        <v>131</v>
      </c>
      <c r="I15" s="96" t="s">
        <v>132</v>
      </c>
      <c r="J15" s="96" t="s">
        <v>133</v>
      </c>
      <c r="K15" s="98" t="s">
        <v>23</v>
      </c>
      <c r="L15" s="99">
        <v>224.5</v>
      </c>
      <c r="M15" s="102">
        <f t="shared" si="0"/>
        <v>68.030303030303031</v>
      </c>
      <c r="N15" s="187">
        <f t="shared" si="1"/>
        <v>6</v>
      </c>
      <c r="O15" s="99">
        <v>230</v>
      </c>
      <c r="P15" s="102">
        <f t="shared" si="2"/>
        <v>69.696969696969703</v>
      </c>
      <c r="Q15" s="187">
        <f t="shared" si="3"/>
        <v>4</v>
      </c>
      <c r="R15" s="99">
        <v>229</v>
      </c>
      <c r="S15" s="102">
        <f t="shared" si="4"/>
        <v>69.393939393939391</v>
      </c>
      <c r="T15" s="187">
        <f t="shared" si="5"/>
        <v>4</v>
      </c>
      <c r="U15" s="99">
        <v>228.5</v>
      </c>
      <c r="V15" s="102">
        <f t="shared" si="6"/>
        <v>69.242424242424249</v>
      </c>
      <c r="W15" s="187">
        <f t="shared" si="7"/>
        <v>5</v>
      </c>
      <c r="X15" s="99">
        <v>226</v>
      </c>
      <c r="Y15" s="102">
        <f t="shared" si="8"/>
        <v>68.484848484848484</v>
      </c>
      <c r="Z15" s="187">
        <f t="shared" si="9"/>
        <v>6</v>
      </c>
      <c r="AA15" s="181"/>
      <c r="AB15" s="188"/>
      <c r="AC15" s="99">
        <f t="shared" si="10"/>
        <v>1138</v>
      </c>
      <c r="AD15" s="102"/>
      <c r="AE15" s="102">
        <f t="shared" si="11"/>
        <v>68.97</v>
      </c>
      <c r="AF15" s="189" t="s">
        <v>67</v>
      </c>
    </row>
    <row r="16" spans="1:32" ht="44.25" customHeight="1">
      <c r="A16" s="91">
        <v>5</v>
      </c>
      <c r="B16" s="92"/>
      <c r="C16" s="93">
        <v>15</v>
      </c>
      <c r="D16" s="94" t="s">
        <v>409</v>
      </c>
      <c r="E16" s="95" t="s">
        <v>77</v>
      </c>
      <c r="F16" s="96" t="s">
        <v>67</v>
      </c>
      <c r="G16" s="97" t="s">
        <v>410</v>
      </c>
      <c r="H16" s="95" t="s">
        <v>79</v>
      </c>
      <c r="I16" s="96" t="s">
        <v>80</v>
      </c>
      <c r="J16" s="96" t="s">
        <v>81</v>
      </c>
      <c r="K16" s="98" t="s">
        <v>39</v>
      </c>
      <c r="L16" s="99">
        <v>225</v>
      </c>
      <c r="M16" s="102">
        <f t="shared" si="0"/>
        <v>68.181818181818187</v>
      </c>
      <c r="N16" s="187">
        <f t="shared" si="1"/>
        <v>4</v>
      </c>
      <c r="O16" s="99">
        <v>224.5</v>
      </c>
      <c r="P16" s="102">
        <f t="shared" si="2"/>
        <v>68.030303030303031</v>
      </c>
      <c r="Q16" s="187">
        <f t="shared" si="3"/>
        <v>5</v>
      </c>
      <c r="R16" s="99">
        <v>226.5</v>
      </c>
      <c r="S16" s="102">
        <f t="shared" si="4"/>
        <v>68.63636363636364</v>
      </c>
      <c r="T16" s="187">
        <f t="shared" si="5"/>
        <v>5</v>
      </c>
      <c r="U16" s="99">
        <v>225.5</v>
      </c>
      <c r="V16" s="102">
        <f t="shared" si="6"/>
        <v>68.333333333333343</v>
      </c>
      <c r="W16" s="187">
        <f t="shared" si="7"/>
        <v>6</v>
      </c>
      <c r="X16" s="99">
        <v>228</v>
      </c>
      <c r="Y16" s="102">
        <f t="shared" si="8"/>
        <v>69.090909090909093</v>
      </c>
      <c r="Z16" s="187">
        <f t="shared" si="9"/>
        <v>3</v>
      </c>
      <c r="AA16" s="181"/>
      <c r="AB16" s="188"/>
      <c r="AC16" s="99">
        <f t="shared" si="10"/>
        <v>1129.5</v>
      </c>
      <c r="AD16" s="102"/>
      <c r="AE16" s="102">
        <f t="shared" si="11"/>
        <v>68.454999999999998</v>
      </c>
      <c r="AF16" s="189" t="s">
        <v>67</v>
      </c>
    </row>
    <row r="17" spans="1:32" ht="44.25" customHeight="1">
      <c r="A17" s="91">
        <v>6</v>
      </c>
      <c r="B17" s="92"/>
      <c r="C17" s="93">
        <v>24</v>
      </c>
      <c r="D17" s="94" t="s">
        <v>411</v>
      </c>
      <c r="E17" s="95" t="s">
        <v>118</v>
      </c>
      <c r="F17" s="96" t="s">
        <v>67</v>
      </c>
      <c r="G17" s="97" t="s">
        <v>412</v>
      </c>
      <c r="H17" s="95" t="s">
        <v>120</v>
      </c>
      <c r="I17" s="96" t="s">
        <v>121</v>
      </c>
      <c r="J17" s="96" t="s">
        <v>81</v>
      </c>
      <c r="K17" s="98" t="s">
        <v>39</v>
      </c>
      <c r="L17" s="99">
        <v>225</v>
      </c>
      <c r="M17" s="102">
        <f t="shared" si="0"/>
        <v>68.181818181818187</v>
      </c>
      <c r="N17" s="187">
        <f t="shared" si="1"/>
        <v>4</v>
      </c>
      <c r="O17" s="99">
        <v>222.5</v>
      </c>
      <c r="P17" s="102">
        <f t="shared" si="2"/>
        <v>67.424242424242422</v>
      </c>
      <c r="Q17" s="187">
        <f t="shared" si="3"/>
        <v>6</v>
      </c>
      <c r="R17" s="99">
        <v>217</v>
      </c>
      <c r="S17" s="102">
        <f t="shared" si="4"/>
        <v>65.757575757575765</v>
      </c>
      <c r="T17" s="187">
        <f t="shared" si="5"/>
        <v>7</v>
      </c>
      <c r="U17" s="99">
        <v>229</v>
      </c>
      <c r="V17" s="102">
        <f t="shared" si="6"/>
        <v>69.393939393939391</v>
      </c>
      <c r="W17" s="187">
        <f t="shared" si="7"/>
        <v>4</v>
      </c>
      <c r="X17" s="99">
        <v>227</v>
      </c>
      <c r="Y17" s="102">
        <f t="shared" si="8"/>
        <v>68.787878787878796</v>
      </c>
      <c r="Z17" s="187">
        <f t="shared" si="9"/>
        <v>4</v>
      </c>
      <c r="AA17" s="181"/>
      <c r="AB17" s="188"/>
      <c r="AC17" s="99">
        <f t="shared" si="10"/>
        <v>1120.5</v>
      </c>
      <c r="AD17" s="102"/>
      <c r="AE17" s="102">
        <f t="shared" si="11"/>
        <v>67.909000000000006</v>
      </c>
      <c r="AF17" s="189" t="s">
        <v>67</v>
      </c>
    </row>
    <row r="18" spans="1:32" ht="44.25" customHeight="1">
      <c r="A18" s="91">
        <v>7</v>
      </c>
      <c r="B18" s="92"/>
      <c r="C18" s="93">
        <v>19</v>
      </c>
      <c r="D18" s="94" t="s">
        <v>413</v>
      </c>
      <c r="E18" s="95" t="s">
        <v>96</v>
      </c>
      <c r="F18" s="96" t="s">
        <v>67</v>
      </c>
      <c r="G18" s="97" t="s">
        <v>414</v>
      </c>
      <c r="H18" s="95" t="s">
        <v>98</v>
      </c>
      <c r="I18" s="96" t="s">
        <v>99</v>
      </c>
      <c r="J18" s="96" t="s">
        <v>100</v>
      </c>
      <c r="K18" s="98" t="s">
        <v>39</v>
      </c>
      <c r="L18" s="99">
        <v>217</v>
      </c>
      <c r="M18" s="102">
        <f t="shared" si="0"/>
        <v>65.757575757575765</v>
      </c>
      <c r="N18" s="187">
        <f t="shared" si="1"/>
        <v>7</v>
      </c>
      <c r="O18" s="99">
        <v>221.5</v>
      </c>
      <c r="P18" s="102">
        <f t="shared" si="2"/>
        <v>67.121212121212125</v>
      </c>
      <c r="Q18" s="187">
        <f t="shared" si="3"/>
        <v>7</v>
      </c>
      <c r="R18" s="99">
        <v>223</v>
      </c>
      <c r="S18" s="102">
        <f t="shared" si="4"/>
        <v>67.575757575757578</v>
      </c>
      <c r="T18" s="187">
        <f t="shared" si="5"/>
        <v>6</v>
      </c>
      <c r="U18" s="99">
        <v>221</v>
      </c>
      <c r="V18" s="102">
        <f t="shared" si="6"/>
        <v>66.969696969696969</v>
      </c>
      <c r="W18" s="187">
        <f t="shared" si="7"/>
        <v>7</v>
      </c>
      <c r="X18" s="99">
        <v>218.5</v>
      </c>
      <c r="Y18" s="102">
        <f t="shared" si="8"/>
        <v>66.212121212121218</v>
      </c>
      <c r="Z18" s="187">
        <f t="shared" si="9"/>
        <v>7</v>
      </c>
      <c r="AA18" s="181"/>
      <c r="AB18" s="188"/>
      <c r="AC18" s="99">
        <f t="shared" si="10"/>
        <v>1101</v>
      </c>
      <c r="AD18" s="102"/>
      <c r="AE18" s="102">
        <f t="shared" si="11"/>
        <v>66.727000000000004</v>
      </c>
      <c r="AF18" s="189" t="s">
        <v>67</v>
      </c>
    </row>
    <row r="19" spans="1:32" ht="44.25" customHeight="1">
      <c r="A19" s="91">
        <v>8</v>
      </c>
      <c r="B19" s="92"/>
      <c r="C19" s="93">
        <v>25</v>
      </c>
      <c r="D19" s="94" t="s">
        <v>415</v>
      </c>
      <c r="E19" s="95" t="s">
        <v>123</v>
      </c>
      <c r="F19" s="96">
        <v>1</v>
      </c>
      <c r="G19" s="97" t="s">
        <v>416</v>
      </c>
      <c r="H19" s="95" t="s">
        <v>125</v>
      </c>
      <c r="I19" s="96" t="s">
        <v>126</v>
      </c>
      <c r="J19" s="96" t="s">
        <v>127</v>
      </c>
      <c r="K19" s="98" t="s">
        <v>23</v>
      </c>
      <c r="L19" s="99">
        <v>208.5</v>
      </c>
      <c r="M19" s="102">
        <f t="shared" si="0"/>
        <v>63.181818181818187</v>
      </c>
      <c r="N19" s="187">
        <f t="shared" si="1"/>
        <v>9</v>
      </c>
      <c r="O19" s="99">
        <v>217</v>
      </c>
      <c r="P19" s="102">
        <f t="shared" si="2"/>
        <v>65.757575757575765</v>
      </c>
      <c r="Q19" s="187">
        <f t="shared" si="3"/>
        <v>8</v>
      </c>
      <c r="R19" s="99">
        <v>210.5</v>
      </c>
      <c r="S19" s="102">
        <f t="shared" si="4"/>
        <v>63.787878787878789</v>
      </c>
      <c r="T19" s="187">
        <f t="shared" si="5"/>
        <v>9</v>
      </c>
      <c r="U19" s="99">
        <v>211</v>
      </c>
      <c r="V19" s="102">
        <f t="shared" si="6"/>
        <v>63.939393939393945</v>
      </c>
      <c r="W19" s="187">
        <f t="shared" si="7"/>
        <v>8</v>
      </c>
      <c r="X19" s="99">
        <v>215</v>
      </c>
      <c r="Y19" s="102">
        <f t="shared" si="8"/>
        <v>65.151515151515156</v>
      </c>
      <c r="Z19" s="187">
        <f t="shared" si="9"/>
        <v>8</v>
      </c>
      <c r="AA19" s="181"/>
      <c r="AB19" s="188"/>
      <c r="AC19" s="99">
        <f t="shared" si="10"/>
        <v>1062</v>
      </c>
      <c r="AD19" s="102"/>
      <c r="AE19" s="102">
        <f t="shared" si="11"/>
        <v>64.364000000000004</v>
      </c>
      <c r="AF19" s="189">
        <v>1</v>
      </c>
    </row>
    <row r="20" spans="1:32" ht="44.25" customHeight="1">
      <c r="A20" s="91">
        <v>9</v>
      </c>
      <c r="B20" s="92"/>
      <c r="C20" s="93">
        <v>21</v>
      </c>
      <c r="D20" s="94" t="s">
        <v>417</v>
      </c>
      <c r="E20" s="95" t="s">
        <v>102</v>
      </c>
      <c r="F20" s="96">
        <v>1</v>
      </c>
      <c r="G20" s="97" t="s">
        <v>418</v>
      </c>
      <c r="H20" s="95" t="s">
        <v>104</v>
      </c>
      <c r="I20" s="96" t="s">
        <v>105</v>
      </c>
      <c r="J20" s="96" t="s">
        <v>100</v>
      </c>
      <c r="K20" s="98" t="s">
        <v>23</v>
      </c>
      <c r="L20" s="99">
        <v>208.5</v>
      </c>
      <c r="M20" s="102">
        <f t="shared" si="0"/>
        <v>63.181818181818187</v>
      </c>
      <c r="N20" s="187">
        <f t="shared" si="1"/>
        <v>9</v>
      </c>
      <c r="O20" s="99">
        <v>213.5</v>
      </c>
      <c r="P20" s="102">
        <f t="shared" si="2"/>
        <v>64.696969696969703</v>
      </c>
      <c r="Q20" s="187">
        <f t="shared" si="3"/>
        <v>9</v>
      </c>
      <c r="R20" s="99">
        <v>213</v>
      </c>
      <c r="S20" s="102">
        <f t="shared" si="4"/>
        <v>64.545454545454547</v>
      </c>
      <c r="T20" s="187">
        <f t="shared" si="5"/>
        <v>8</v>
      </c>
      <c r="U20" s="99">
        <v>205</v>
      </c>
      <c r="V20" s="102">
        <f t="shared" si="6"/>
        <v>62.121212121212125</v>
      </c>
      <c r="W20" s="187">
        <f t="shared" si="7"/>
        <v>10</v>
      </c>
      <c r="X20" s="99">
        <v>214</v>
      </c>
      <c r="Y20" s="102">
        <f t="shared" si="8"/>
        <v>64.848484848484858</v>
      </c>
      <c r="Z20" s="187">
        <f t="shared" si="9"/>
        <v>9</v>
      </c>
      <c r="AA20" s="181"/>
      <c r="AB20" s="188"/>
      <c r="AC20" s="99">
        <f t="shared" si="10"/>
        <v>1054</v>
      </c>
      <c r="AD20" s="102"/>
      <c r="AE20" s="102">
        <f t="shared" si="11"/>
        <v>63.878999999999998</v>
      </c>
      <c r="AF20" s="189">
        <v>2</v>
      </c>
    </row>
    <row r="21" spans="1:32" ht="44.25" customHeight="1">
      <c r="A21" s="91">
        <v>10</v>
      </c>
      <c r="B21" s="92"/>
      <c r="C21" s="93">
        <v>22</v>
      </c>
      <c r="D21" s="94" t="s">
        <v>419</v>
      </c>
      <c r="E21" s="95" t="s">
        <v>107</v>
      </c>
      <c r="F21" s="109">
        <v>2</v>
      </c>
      <c r="G21" s="97" t="s">
        <v>420</v>
      </c>
      <c r="H21" s="95" t="s">
        <v>109</v>
      </c>
      <c r="I21" s="96" t="s">
        <v>110</v>
      </c>
      <c r="J21" s="96" t="s">
        <v>51</v>
      </c>
      <c r="K21" s="98" t="s">
        <v>23</v>
      </c>
      <c r="L21" s="99">
        <v>207</v>
      </c>
      <c r="M21" s="102">
        <f t="shared" si="0"/>
        <v>62.727272727272734</v>
      </c>
      <c r="N21" s="187">
        <f t="shared" si="1"/>
        <v>11</v>
      </c>
      <c r="O21" s="99">
        <v>209</v>
      </c>
      <c r="P21" s="102">
        <f t="shared" si="2"/>
        <v>63.333333333333336</v>
      </c>
      <c r="Q21" s="187">
        <f t="shared" si="3"/>
        <v>10</v>
      </c>
      <c r="R21" s="99">
        <v>210</v>
      </c>
      <c r="S21" s="102">
        <f t="shared" si="4"/>
        <v>63.63636363636364</v>
      </c>
      <c r="T21" s="187">
        <f t="shared" si="5"/>
        <v>10</v>
      </c>
      <c r="U21" s="99">
        <v>205.5</v>
      </c>
      <c r="V21" s="102">
        <f t="shared" si="6"/>
        <v>62.272727272727273</v>
      </c>
      <c r="W21" s="187">
        <f t="shared" si="7"/>
        <v>9</v>
      </c>
      <c r="X21" s="99">
        <v>206</v>
      </c>
      <c r="Y21" s="102">
        <f t="shared" si="8"/>
        <v>62.424242424242429</v>
      </c>
      <c r="Z21" s="187">
        <f t="shared" si="9"/>
        <v>11</v>
      </c>
      <c r="AA21" s="181"/>
      <c r="AB21" s="188"/>
      <c r="AC21" s="99">
        <f t="shared" si="10"/>
        <v>1037.5</v>
      </c>
      <c r="AD21" s="102"/>
      <c r="AE21" s="102">
        <f t="shared" si="11"/>
        <v>62.878999999999998</v>
      </c>
      <c r="AF21" s="189">
        <v>2</v>
      </c>
    </row>
    <row r="22" spans="1:32" ht="44.25" customHeight="1">
      <c r="A22" s="91">
        <v>11</v>
      </c>
      <c r="B22" s="92"/>
      <c r="C22" s="93">
        <v>16</v>
      </c>
      <c r="D22" s="94" t="s">
        <v>421</v>
      </c>
      <c r="E22" s="95" t="s">
        <v>83</v>
      </c>
      <c r="F22" s="109">
        <v>1</v>
      </c>
      <c r="G22" s="97" t="s">
        <v>422</v>
      </c>
      <c r="H22" s="95" t="s">
        <v>85</v>
      </c>
      <c r="I22" s="96" t="s">
        <v>86</v>
      </c>
      <c r="J22" s="96" t="s">
        <v>87</v>
      </c>
      <c r="K22" s="98" t="s">
        <v>88</v>
      </c>
      <c r="L22" s="99">
        <v>210.5</v>
      </c>
      <c r="M22" s="102">
        <f t="shared" si="0"/>
        <v>63.787878787878789</v>
      </c>
      <c r="N22" s="187">
        <f t="shared" si="1"/>
        <v>8</v>
      </c>
      <c r="O22" s="99">
        <v>207.5</v>
      </c>
      <c r="P22" s="102">
        <f t="shared" si="2"/>
        <v>62.878787878787882</v>
      </c>
      <c r="Q22" s="187">
        <f t="shared" si="3"/>
        <v>11</v>
      </c>
      <c r="R22" s="99">
        <v>207.5</v>
      </c>
      <c r="S22" s="102">
        <f t="shared" si="4"/>
        <v>62.878787878787882</v>
      </c>
      <c r="T22" s="187">
        <f t="shared" si="5"/>
        <v>11</v>
      </c>
      <c r="U22" s="99">
        <v>196</v>
      </c>
      <c r="V22" s="102">
        <f t="shared" si="6"/>
        <v>59.393939393939398</v>
      </c>
      <c r="W22" s="187">
        <f t="shared" si="7"/>
        <v>11</v>
      </c>
      <c r="X22" s="99">
        <v>211</v>
      </c>
      <c r="Y22" s="102">
        <f t="shared" si="8"/>
        <v>63.939393939393945</v>
      </c>
      <c r="Z22" s="187">
        <f t="shared" si="9"/>
        <v>10</v>
      </c>
      <c r="AA22" s="181"/>
      <c r="AB22" s="188"/>
      <c r="AC22" s="99">
        <f t="shared" si="10"/>
        <v>1032.5</v>
      </c>
      <c r="AD22" s="102"/>
      <c r="AE22" s="102">
        <f t="shared" si="11"/>
        <v>62.576000000000001</v>
      </c>
      <c r="AF22" s="189">
        <v>2</v>
      </c>
    </row>
    <row r="23" spans="1:32" ht="44.25" customHeight="1">
      <c r="A23" s="91"/>
      <c r="B23" s="92"/>
      <c r="C23" s="93">
        <v>13</v>
      </c>
      <c r="D23" s="94" t="s">
        <v>423</v>
      </c>
      <c r="E23" s="95" t="s">
        <v>66</v>
      </c>
      <c r="F23" s="96" t="s">
        <v>67</v>
      </c>
      <c r="G23" s="97" t="s">
        <v>424</v>
      </c>
      <c r="H23" s="95" t="s">
        <v>69</v>
      </c>
      <c r="I23" s="96" t="s">
        <v>70</v>
      </c>
      <c r="J23" s="96" t="s">
        <v>71</v>
      </c>
      <c r="K23" s="98" t="s">
        <v>23</v>
      </c>
      <c r="L23" s="99"/>
      <c r="M23" s="102"/>
      <c r="N23" s="187"/>
      <c r="O23" s="99"/>
      <c r="P23" s="102"/>
      <c r="Q23" s="187"/>
      <c r="R23" s="99"/>
      <c r="S23" s="102"/>
      <c r="T23" s="187"/>
      <c r="U23" s="99"/>
      <c r="V23" s="102"/>
      <c r="W23" s="187"/>
      <c r="X23" s="99"/>
      <c r="Y23" s="102"/>
      <c r="Z23" s="187"/>
      <c r="AA23" s="181"/>
      <c r="AB23" s="188"/>
      <c r="AC23" s="99"/>
      <c r="AD23" s="102"/>
      <c r="AE23" s="102" t="s">
        <v>425</v>
      </c>
      <c r="AF23" s="189" t="s">
        <v>310</v>
      </c>
    </row>
    <row r="24" spans="1:32" ht="33" customHeight="1">
      <c r="D24" s="190" t="s">
        <v>339</v>
      </c>
      <c r="E24" s="190"/>
      <c r="F24" s="190"/>
      <c r="G24" s="190"/>
      <c r="H24" s="191"/>
      <c r="I24" s="192"/>
      <c r="J24" s="191"/>
      <c r="K24" s="41" t="s">
        <v>246</v>
      </c>
    </row>
    <row r="25" spans="1:32" ht="18.75" customHeight="1">
      <c r="D25" s="190"/>
      <c r="E25" s="190"/>
      <c r="F25" s="190"/>
      <c r="G25" s="190"/>
      <c r="H25" s="191"/>
      <c r="I25" s="192"/>
      <c r="J25" s="191"/>
      <c r="K25" s="41"/>
    </row>
    <row r="26" spans="1:32" ht="33" customHeight="1">
      <c r="D26" s="190" t="s">
        <v>247</v>
      </c>
      <c r="E26" s="190"/>
      <c r="F26" s="190"/>
      <c r="G26" s="190"/>
      <c r="H26" s="190"/>
      <c r="I26" s="190"/>
      <c r="J26" s="190"/>
      <c r="K26" s="45" t="s">
        <v>248</v>
      </c>
    </row>
  </sheetData>
  <mergeCells count="28">
    <mergeCell ref="AA10:AA11"/>
    <mergeCell ref="AB10:AB11"/>
    <mergeCell ref="AC10:AC11"/>
    <mergeCell ref="AD10:AD11"/>
    <mergeCell ref="AE10:AE11"/>
    <mergeCell ref="AF10:AF11"/>
    <mergeCell ref="K10:K11"/>
    <mergeCell ref="L10:N10"/>
    <mergeCell ref="O10:Q10"/>
    <mergeCell ref="R10:T10"/>
    <mergeCell ref="U10:W10"/>
    <mergeCell ref="X10:Z10"/>
    <mergeCell ref="A7:AF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1:AF1"/>
    <mergeCell ref="A2:AF2"/>
    <mergeCell ref="A3:AF3"/>
    <mergeCell ref="A4:AF4"/>
    <mergeCell ref="A5:AF5"/>
    <mergeCell ref="A6:AF6"/>
  </mergeCells>
  <conditionalFormatting sqref="G12:I12">
    <cfRule type="timePeriod" dxfId="7" priority="2" stopIfTrue="1" timePeriod="last7Days">
      <formula>AND(TODAY()-FLOOR(G12,1)&lt;=6,FLOOR(G12,1)&lt;=TODAY())</formula>
    </cfRule>
  </conditionalFormatting>
  <conditionalFormatting sqref="G12:I12">
    <cfRule type="timePeriod" dxfId="6" priority="1" timePeriod="thisWeek">
      <formula>AND(TODAY()-ROUNDDOWN(G12,0)&lt;=WEEKDAY(TODAY())-1,ROUNDDOWN(G12,0)-TODAY()&lt;=7-WEEKDAY(TODAY()))</formula>
    </cfRule>
  </conditionalFormatting>
  <pageMargins left="0.19685039370078741" right="0.15748031496062992" top="0.39370078740157483" bottom="0.59055118110236227" header="0.23622047244094491" footer="0.15748031496062992"/>
  <pageSetup paperSize="9" scale="60" fitToHeight="2" orientation="landscape" r:id="rId1"/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F24"/>
  <sheetViews>
    <sheetView view="pageBreakPreview" topLeftCell="A4" zoomScale="75" zoomScaleSheetLayoutView="75" workbookViewId="0">
      <selection activeCell="J49" sqref="J49"/>
    </sheetView>
  </sheetViews>
  <sheetFormatPr defaultRowHeight="15"/>
  <cols>
    <col min="1" max="1" width="4.85546875" style="175" customWidth="1"/>
    <col min="2" max="2" width="5.42578125" style="175" hidden="1" customWidth="1"/>
    <col min="3" max="3" width="6.140625" style="175" customWidth="1"/>
    <col min="4" max="4" width="21" style="175" customWidth="1"/>
    <col min="5" max="5" width="8.28515625" style="175" customWidth="1"/>
    <col min="6" max="6" width="5.85546875" style="175" customWidth="1"/>
    <col min="7" max="7" width="37" style="175" customWidth="1"/>
    <col min="8" max="8" width="10.42578125" style="175" customWidth="1"/>
    <col min="9" max="9" width="15.28515625" style="175" hidden="1" customWidth="1"/>
    <col min="10" max="10" width="12.7109375" style="175" hidden="1" customWidth="1"/>
    <col min="11" max="11" width="21.85546875" style="175" customWidth="1"/>
    <col min="12" max="12" width="6.140625" style="175" customWidth="1"/>
    <col min="13" max="13" width="9.140625" style="175" customWidth="1"/>
    <col min="14" max="14" width="3.7109375" style="175" customWidth="1"/>
    <col min="15" max="15" width="6.140625" style="175" customWidth="1"/>
    <col min="16" max="16" width="9.140625" style="175" customWidth="1"/>
    <col min="17" max="17" width="3.7109375" style="175" customWidth="1"/>
    <col min="18" max="18" width="6.28515625" style="175" customWidth="1"/>
    <col min="19" max="19" width="8.85546875" style="175" customWidth="1"/>
    <col min="20" max="20" width="3.7109375" style="175" customWidth="1"/>
    <col min="21" max="21" width="6.28515625" style="175" customWidth="1"/>
    <col min="22" max="22" width="8.85546875" style="175" customWidth="1"/>
    <col min="23" max="23" width="3.7109375" style="175" customWidth="1"/>
    <col min="24" max="24" width="6.28515625" style="175" customWidth="1"/>
    <col min="25" max="25" width="9.140625" style="175" customWidth="1"/>
    <col min="26" max="26" width="3.7109375" style="175" customWidth="1"/>
    <col min="27" max="28" width="4.85546875" style="175" customWidth="1"/>
    <col min="29" max="29" width="6.42578125" style="175" customWidth="1"/>
    <col min="30" max="30" width="6.28515625" style="175" hidden="1" customWidth="1"/>
    <col min="31" max="31" width="8.7109375" style="175" customWidth="1"/>
    <col min="32" max="32" width="7.5703125" style="175" customWidth="1"/>
    <col min="33" max="16384" width="9.140625" style="175"/>
  </cols>
  <sheetData>
    <row r="1" spans="1:32" ht="65.25" customHeight="1">
      <c r="A1" s="50" t="s">
        <v>256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</row>
    <row r="2" spans="1:32" ht="21" customHeight="1">
      <c r="A2" s="53" t="s">
        <v>257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</row>
    <row r="3" spans="1:32" ht="15" customHeight="1">
      <c r="A3" s="52" t="s">
        <v>329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</row>
    <row r="4" spans="1:32" ht="19.5" customHeight="1">
      <c r="A4" s="55" t="s">
        <v>259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</row>
    <row r="5" spans="1:32" ht="20.25" customHeight="1">
      <c r="A5" s="56" t="s">
        <v>426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</row>
    <row r="6" spans="1:32" ht="20.25" customHeight="1">
      <c r="A6" s="58" t="s">
        <v>399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</row>
    <row r="7" spans="1:32" ht="19.149999999999999" customHeight="1">
      <c r="A7" s="58" t="s">
        <v>427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</row>
    <row r="8" spans="1:32" ht="19.149999999999999" customHeight="1"/>
    <row r="9" spans="1:32" ht="15" customHeight="1">
      <c r="A9" s="59" t="s">
        <v>263</v>
      </c>
      <c r="B9" s="176"/>
      <c r="C9" s="176"/>
      <c r="D9" s="177"/>
      <c r="E9" s="61"/>
      <c r="F9" s="61"/>
      <c r="G9" s="61"/>
      <c r="H9" s="61"/>
      <c r="I9" s="62"/>
      <c r="J9" s="62"/>
      <c r="K9" s="60"/>
      <c r="L9" s="63"/>
      <c r="M9" s="64"/>
      <c r="N9" s="65"/>
      <c r="O9" s="63"/>
      <c r="P9" s="64"/>
      <c r="Q9" s="65"/>
      <c r="R9" s="63"/>
      <c r="S9" s="66"/>
      <c r="T9" s="65"/>
      <c r="U9" s="63"/>
      <c r="V9" s="66"/>
      <c r="W9" s="65"/>
      <c r="X9" s="63"/>
      <c r="Y9" s="66"/>
      <c r="Z9" s="65"/>
      <c r="AA9" s="65"/>
      <c r="AB9" s="65"/>
      <c r="AC9" s="65"/>
      <c r="AD9" s="65"/>
      <c r="AE9" s="67" t="s">
        <v>313</v>
      </c>
      <c r="AF9" s="68"/>
    </row>
    <row r="10" spans="1:32" ht="20.100000000000001" customHeight="1">
      <c r="A10" s="178" t="s">
        <v>265</v>
      </c>
      <c r="B10" s="179"/>
      <c r="C10" s="179" t="s">
        <v>6</v>
      </c>
      <c r="D10" s="180" t="s">
        <v>266</v>
      </c>
      <c r="E10" s="180" t="s">
        <v>9</v>
      </c>
      <c r="F10" s="178" t="s">
        <v>10</v>
      </c>
      <c r="G10" s="180" t="s">
        <v>267</v>
      </c>
      <c r="H10" s="180" t="s">
        <v>9</v>
      </c>
      <c r="I10" s="180" t="s">
        <v>12</v>
      </c>
      <c r="J10" s="181"/>
      <c r="K10" s="180" t="s">
        <v>14</v>
      </c>
      <c r="L10" s="182" t="s">
        <v>268</v>
      </c>
      <c r="M10" s="182"/>
      <c r="N10" s="182"/>
      <c r="O10" s="182" t="s">
        <v>269</v>
      </c>
      <c r="P10" s="182"/>
      <c r="Q10" s="182"/>
      <c r="R10" s="182" t="s">
        <v>333</v>
      </c>
      <c r="S10" s="182"/>
      <c r="T10" s="182"/>
      <c r="U10" s="182" t="s">
        <v>314</v>
      </c>
      <c r="V10" s="182"/>
      <c r="W10" s="182"/>
      <c r="X10" s="182" t="s">
        <v>272</v>
      </c>
      <c r="Y10" s="182"/>
      <c r="Z10" s="182"/>
      <c r="AA10" s="179" t="s">
        <v>273</v>
      </c>
      <c r="AB10" s="179" t="s">
        <v>274</v>
      </c>
      <c r="AC10" s="178" t="s">
        <v>275</v>
      </c>
      <c r="AD10" s="183" t="s">
        <v>334</v>
      </c>
      <c r="AE10" s="184" t="s">
        <v>277</v>
      </c>
      <c r="AF10" s="180" t="s">
        <v>278</v>
      </c>
    </row>
    <row r="11" spans="1:32" ht="39.950000000000003" customHeight="1">
      <c r="A11" s="178"/>
      <c r="B11" s="179"/>
      <c r="C11" s="179"/>
      <c r="D11" s="180"/>
      <c r="E11" s="180"/>
      <c r="F11" s="178"/>
      <c r="G11" s="180"/>
      <c r="H11" s="180"/>
      <c r="I11" s="180"/>
      <c r="J11" s="181"/>
      <c r="K11" s="180"/>
      <c r="L11" s="88" t="s">
        <v>281</v>
      </c>
      <c r="M11" s="185" t="s">
        <v>282</v>
      </c>
      <c r="N11" s="186" t="s">
        <v>265</v>
      </c>
      <c r="O11" s="88" t="s">
        <v>281</v>
      </c>
      <c r="P11" s="185" t="s">
        <v>282</v>
      </c>
      <c r="Q11" s="186" t="s">
        <v>265</v>
      </c>
      <c r="R11" s="88" t="s">
        <v>281</v>
      </c>
      <c r="S11" s="185" t="s">
        <v>282</v>
      </c>
      <c r="T11" s="186" t="s">
        <v>265</v>
      </c>
      <c r="U11" s="88" t="s">
        <v>281</v>
      </c>
      <c r="V11" s="185" t="s">
        <v>282</v>
      </c>
      <c r="W11" s="186" t="s">
        <v>265</v>
      </c>
      <c r="X11" s="88" t="s">
        <v>281</v>
      </c>
      <c r="Y11" s="185" t="s">
        <v>282</v>
      </c>
      <c r="Z11" s="186" t="s">
        <v>265</v>
      </c>
      <c r="AA11" s="179"/>
      <c r="AB11" s="179"/>
      <c r="AC11" s="178"/>
      <c r="AD11" s="183"/>
      <c r="AE11" s="184"/>
      <c r="AF11" s="180"/>
    </row>
    <row r="12" spans="1:32" ht="50.45" customHeight="1">
      <c r="A12" s="91">
        <v>1</v>
      </c>
      <c r="B12" s="92"/>
      <c r="C12" s="93">
        <v>23</v>
      </c>
      <c r="D12" s="94" t="s">
        <v>401</v>
      </c>
      <c r="E12" s="95" t="s">
        <v>112</v>
      </c>
      <c r="F12" s="96" t="s">
        <v>67</v>
      </c>
      <c r="G12" s="97" t="s">
        <v>402</v>
      </c>
      <c r="H12" s="95" t="s">
        <v>114</v>
      </c>
      <c r="I12" s="96" t="s">
        <v>115</v>
      </c>
      <c r="J12" s="96" t="s">
        <v>116</v>
      </c>
      <c r="K12" s="98" t="s">
        <v>23</v>
      </c>
      <c r="L12" s="99">
        <v>241.5</v>
      </c>
      <c r="M12" s="102">
        <f t="shared" ref="M12:M22" si="0">L12/3.4-IF($AA12=1,2,IF($AA12=2,3,0))</f>
        <v>71.029411764705884</v>
      </c>
      <c r="N12" s="187">
        <f t="shared" ref="N12:N22" si="1">RANK(M12,M$12:M$22,0)</f>
        <v>1</v>
      </c>
      <c r="O12" s="99">
        <v>247</v>
      </c>
      <c r="P12" s="102">
        <f t="shared" ref="P12:P22" si="2">O12/3.4-IF($AA12=1,2,IF($AA12=2,3,0))</f>
        <v>72.64705882352942</v>
      </c>
      <c r="Q12" s="187">
        <f t="shared" ref="Q12:Q22" si="3">RANK(P12,P$12:P$22,0)</f>
        <v>3</v>
      </c>
      <c r="R12" s="99">
        <v>251</v>
      </c>
      <c r="S12" s="102">
        <f t="shared" ref="S12:S22" si="4">R12/3.4-IF($AA12=1,2,IF($AA12=2,3,0))</f>
        <v>73.82352941176471</v>
      </c>
      <c r="T12" s="187">
        <f t="shared" ref="T12:T22" si="5">RANK(S12,S$12:S$22,0)</f>
        <v>1</v>
      </c>
      <c r="U12" s="99">
        <v>247</v>
      </c>
      <c r="V12" s="102">
        <f t="shared" ref="V12:V22" si="6">U12/3.4-IF($AA12=1,2,IF($AA12=2,3,0))</f>
        <v>72.64705882352942</v>
      </c>
      <c r="W12" s="187">
        <f t="shared" ref="W12:W22" si="7">RANK(V12,V$12:V$22,0)</f>
        <v>1</v>
      </c>
      <c r="X12" s="99">
        <v>248</v>
      </c>
      <c r="Y12" s="102">
        <f t="shared" ref="Y12:Y22" si="8">X12/3.4-IF($AA12=1,2,IF($AA12=2,3,0))</f>
        <v>72.941176470588232</v>
      </c>
      <c r="Z12" s="187">
        <f t="shared" ref="Z12:Z22" si="9">RANK(Y12,Y$12:Y$22,0)</f>
        <v>1</v>
      </c>
      <c r="AA12" s="181"/>
      <c r="AB12" s="188"/>
      <c r="AC12" s="99">
        <f t="shared" ref="AC12:AC22" si="10">L12+R12+X12+O12+U12</f>
        <v>1234.5</v>
      </c>
      <c r="AD12" s="102"/>
      <c r="AE12" s="102">
        <f t="shared" ref="AE12:AE22" si="11">ROUND(SUM(M12,S12,Y12,P12,V12)/5,3)</f>
        <v>72.617999999999995</v>
      </c>
      <c r="AF12" s="189" t="s">
        <v>67</v>
      </c>
    </row>
    <row r="13" spans="1:32" ht="50.45" customHeight="1">
      <c r="A13" s="91">
        <v>2</v>
      </c>
      <c r="B13" s="92"/>
      <c r="C13" s="93">
        <v>17</v>
      </c>
      <c r="D13" s="94" t="s">
        <v>403</v>
      </c>
      <c r="E13" s="95" t="s">
        <v>90</v>
      </c>
      <c r="F13" s="96" t="s">
        <v>67</v>
      </c>
      <c r="G13" s="97" t="s">
        <v>404</v>
      </c>
      <c r="H13" s="95" t="s">
        <v>92</v>
      </c>
      <c r="I13" s="96" t="s">
        <v>93</v>
      </c>
      <c r="J13" s="96" t="s">
        <v>94</v>
      </c>
      <c r="K13" s="98" t="s">
        <v>39</v>
      </c>
      <c r="L13" s="99">
        <v>241</v>
      </c>
      <c r="M13" s="102">
        <f t="shared" si="0"/>
        <v>70.882352941176478</v>
      </c>
      <c r="N13" s="187">
        <f t="shared" si="1"/>
        <v>2</v>
      </c>
      <c r="O13" s="99">
        <v>248.5</v>
      </c>
      <c r="P13" s="102">
        <f t="shared" si="2"/>
        <v>73.088235294117652</v>
      </c>
      <c r="Q13" s="187">
        <f t="shared" si="3"/>
        <v>1</v>
      </c>
      <c r="R13" s="99">
        <v>249.5</v>
      </c>
      <c r="S13" s="102">
        <f t="shared" si="4"/>
        <v>73.382352941176478</v>
      </c>
      <c r="T13" s="187">
        <f t="shared" si="5"/>
        <v>2</v>
      </c>
      <c r="U13" s="99">
        <v>239.5</v>
      </c>
      <c r="V13" s="102">
        <f t="shared" si="6"/>
        <v>70.441176470588232</v>
      </c>
      <c r="W13" s="187">
        <f t="shared" si="7"/>
        <v>3</v>
      </c>
      <c r="X13" s="99">
        <v>244</v>
      </c>
      <c r="Y13" s="102">
        <f t="shared" si="8"/>
        <v>71.764705882352942</v>
      </c>
      <c r="Z13" s="187">
        <f t="shared" si="9"/>
        <v>2</v>
      </c>
      <c r="AA13" s="181"/>
      <c r="AB13" s="188"/>
      <c r="AC13" s="99">
        <f t="shared" si="10"/>
        <v>1222.5</v>
      </c>
      <c r="AD13" s="102"/>
      <c r="AE13" s="102">
        <f t="shared" si="11"/>
        <v>71.912000000000006</v>
      </c>
      <c r="AF13" s="189" t="s">
        <v>67</v>
      </c>
    </row>
    <row r="14" spans="1:32" ht="50.45" customHeight="1">
      <c r="A14" s="91">
        <v>3</v>
      </c>
      <c r="B14" s="92"/>
      <c r="C14" s="93">
        <v>14</v>
      </c>
      <c r="D14" s="258" t="s">
        <v>405</v>
      </c>
      <c r="E14" s="111" t="s">
        <v>73</v>
      </c>
      <c r="F14" s="111" t="s">
        <v>67</v>
      </c>
      <c r="G14" s="110" t="s">
        <v>406</v>
      </c>
      <c r="H14" s="111" t="s">
        <v>75</v>
      </c>
      <c r="I14" s="109" t="s">
        <v>21</v>
      </c>
      <c r="J14" s="109" t="s">
        <v>22</v>
      </c>
      <c r="K14" s="98" t="s">
        <v>23</v>
      </c>
      <c r="L14" s="99">
        <v>241</v>
      </c>
      <c r="M14" s="102">
        <f t="shared" si="0"/>
        <v>70.882352941176478</v>
      </c>
      <c r="N14" s="187">
        <f t="shared" si="1"/>
        <v>2</v>
      </c>
      <c r="O14" s="99">
        <v>247.5</v>
      </c>
      <c r="P14" s="102">
        <f t="shared" si="2"/>
        <v>72.794117647058826</v>
      </c>
      <c r="Q14" s="187">
        <f t="shared" si="3"/>
        <v>2</v>
      </c>
      <c r="R14" s="99">
        <v>237.5</v>
      </c>
      <c r="S14" s="102">
        <f t="shared" si="4"/>
        <v>69.852941176470594</v>
      </c>
      <c r="T14" s="187">
        <f t="shared" si="5"/>
        <v>3</v>
      </c>
      <c r="U14" s="99">
        <v>242</v>
      </c>
      <c r="V14" s="102">
        <f t="shared" si="6"/>
        <v>71.17647058823529</v>
      </c>
      <c r="W14" s="187">
        <f t="shared" si="7"/>
        <v>2</v>
      </c>
      <c r="X14" s="99">
        <v>244</v>
      </c>
      <c r="Y14" s="102">
        <f t="shared" si="8"/>
        <v>71.764705882352942</v>
      </c>
      <c r="Z14" s="187">
        <f t="shared" si="9"/>
        <v>2</v>
      </c>
      <c r="AA14" s="181"/>
      <c r="AB14" s="188"/>
      <c r="AC14" s="99">
        <f t="shared" si="10"/>
        <v>1212</v>
      </c>
      <c r="AD14" s="102"/>
      <c r="AE14" s="102">
        <f t="shared" si="11"/>
        <v>71.293999999999997</v>
      </c>
      <c r="AF14" s="189" t="s">
        <v>67</v>
      </c>
    </row>
    <row r="15" spans="1:32" ht="50.45" customHeight="1">
      <c r="A15" s="91">
        <v>4</v>
      </c>
      <c r="B15" s="92"/>
      <c r="C15" s="93">
        <v>26</v>
      </c>
      <c r="D15" s="94" t="s">
        <v>407</v>
      </c>
      <c r="E15" s="95" t="s">
        <v>129</v>
      </c>
      <c r="F15" s="96" t="s">
        <v>67</v>
      </c>
      <c r="G15" s="97" t="s">
        <v>408</v>
      </c>
      <c r="H15" s="95" t="s">
        <v>131</v>
      </c>
      <c r="I15" s="96" t="s">
        <v>132</v>
      </c>
      <c r="J15" s="96" t="s">
        <v>133</v>
      </c>
      <c r="K15" s="98" t="s">
        <v>23</v>
      </c>
      <c r="L15" s="99">
        <v>233.5</v>
      </c>
      <c r="M15" s="102">
        <f t="shared" si="0"/>
        <v>68.67647058823529</v>
      </c>
      <c r="N15" s="187">
        <f t="shared" si="1"/>
        <v>4</v>
      </c>
      <c r="O15" s="99">
        <v>239</v>
      </c>
      <c r="P15" s="102">
        <f t="shared" si="2"/>
        <v>70.294117647058826</v>
      </c>
      <c r="Q15" s="187">
        <f t="shared" si="3"/>
        <v>4</v>
      </c>
      <c r="R15" s="99">
        <v>237.5</v>
      </c>
      <c r="S15" s="102">
        <f t="shared" si="4"/>
        <v>69.852941176470594</v>
      </c>
      <c r="T15" s="187">
        <f t="shared" si="5"/>
        <v>3</v>
      </c>
      <c r="U15" s="99">
        <v>235.5</v>
      </c>
      <c r="V15" s="102">
        <f t="shared" si="6"/>
        <v>69.264705882352942</v>
      </c>
      <c r="W15" s="187">
        <f t="shared" si="7"/>
        <v>5</v>
      </c>
      <c r="X15" s="99">
        <v>234.5</v>
      </c>
      <c r="Y15" s="102">
        <f t="shared" si="8"/>
        <v>68.970588235294116</v>
      </c>
      <c r="Z15" s="187">
        <f t="shared" si="9"/>
        <v>4</v>
      </c>
      <c r="AA15" s="181"/>
      <c r="AB15" s="188"/>
      <c r="AC15" s="99">
        <f t="shared" si="10"/>
        <v>1180</v>
      </c>
      <c r="AD15" s="102"/>
      <c r="AE15" s="102">
        <f t="shared" si="11"/>
        <v>69.412000000000006</v>
      </c>
      <c r="AF15" s="189" t="s">
        <v>67</v>
      </c>
    </row>
    <row r="16" spans="1:32" ht="50.45" customHeight="1">
      <c r="A16" s="91">
        <v>5</v>
      </c>
      <c r="B16" s="92"/>
      <c r="C16" s="93">
        <v>15</v>
      </c>
      <c r="D16" s="126" t="s">
        <v>409</v>
      </c>
      <c r="E16" s="95" t="s">
        <v>77</v>
      </c>
      <c r="F16" s="96" t="s">
        <v>67</v>
      </c>
      <c r="G16" s="97" t="s">
        <v>410</v>
      </c>
      <c r="H16" s="95" t="s">
        <v>79</v>
      </c>
      <c r="I16" s="96" t="s">
        <v>80</v>
      </c>
      <c r="J16" s="96" t="s">
        <v>81</v>
      </c>
      <c r="K16" s="98" t="s">
        <v>39</v>
      </c>
      <c r="L16" s="99">
        <v>231</v>
      </c>
      <c r="M16" s="102">
        <f t="shared" si="0"/>
        <v>67.941176470588232</v>
      </c>
      <c r="N16" s="187">
        <f t="shared" si="1"/>
        <v>5</v>
      </c>
      <c r="O16" s="99">
        <v>232.5</v>
      </c>
      <c r="P16" s="102">
        <f t="shared" si="2"/>
        <v>68.382352941176478</v>
      </c>
      <c r="Q16" s="187">
        <f t="shared" si="3"/>
        <v>7</v>
      </c>
      <c r="R16" s="99">
        <v>236</v>
      </c>
      <c r="S16" s="102">
        <f t="shared" si="4"/>
        <v>69.411764705882348</v>
      </c>
      <c r="T16" s="187">
        <f t="shared" si="5"/>
        <v>5</v>
      </c>
      <c r="U16" s="99">
        <v>237.5</v>
      </c>
      <c r="V16" s="102">
        <f t="shared" si="6"/>
        <v>69.852941176470594</v>
      </c>
      <c r="W16" s="187">
        <f t="shared" si="7"/>
        <v>4</v>
      </c>
      <c r="X16" s="99">
        <v>229.5</v>
      </c>
      <c r="Y16" s="102">
        <f t="shared" si="8"/>
        <v>67.5</v>
      </c>
      <c r="Z16" s="187">
        <f t="shared" si="9"/>
        <v>6</v>
      </c>
      <c r="AA16" s="181"/>
      <c r="AB16" s="188"/>
      <c r="AC16" s="99">
        <f t="shared" si="10"/>
        <v>1166.5</v>
      </c>
      <c r="AD16" s="102"/>
      <c r="AE16" s="102">
        <f t="shared" si="11"/>
        <v>68.617999999999995</v>
      </c>
      <c r="AF16" s="189" t="s">
        <v>67</v>
      </c>
    </row>
    <row r="17" spans="1:32" ht="50.45" customHeight="1">
      <c r="A17" s="91">
        <v>6</v>
      </c>
      <c r="B17" s="92"/>
      <c r="C17" s="93">
        <v>19</v>
      </c>
      <c r="D17" s="94" t="s">
        <v>413</v>
      </c>
      <c r="E17" s="95" t="s">
        <v>96</v>
      </c>
      <c r="F17" s="96" t="s">
        <v>67</v>
      </c>
      <c r="G17" s="97" t="s">
        <v>414</v>
      </c>
      <c r="H17" s="95" t="s">
        <v>98</v>
      </c>
      <c r="I17" s="96" t="s">
        <v>99</v>
      </c>
      <c r="J17" s="96" t="s">
        <v>100</v>
      </c>
      <c r="K17" s="98" t="s">
        <v>39</v>
      </c>
      <c r="L17" s="99">
        <v>231</v>
      </c>
      <c r="M17" s="102">
        <f t="shared" si="0"/>
        <v>67.941176470588232</v>
      </c>
      <c r="N17" s="187">
        <f t="shared" si="1"/>
        <v>5</v>
      </c>
      <c r="O17" s="99">
        <v>234.5</v>
      </c>
      <c r="P17" s="102">
        <f t="shared" si="2"/>
        <v>68.970588235294116</v>
      </c>
      <c r="Q17" s="187">
        <f t="shared" si="3"/>
        <v>5</v>
      </c>
      <c r="R17" s="99">
        <v>230.5</v>
      </c>
      <c r="S17" s="102">
        <f t="shared" si="4"/>
        <v>67.794117647058826</v>
      </c>
      <c r="T17" s="187">
        <f t="shared" si="5"/>
        <v>7</v>
      </c>
      <c r="U17" s="99">
        <v>231</v>
      </c>
      <c r="V17" s="102">
        <f t="shared" si="6"/>
        <v>67.941176470588232</v>
      </c>
      <c r="W17" s="187">
        <f t="shared" si="7"/>
        <v>6</v>
      </c>
      <c r="X17" s="99">
        <v>234.5</v>
      </c>
      <c r="Y17" s="102">
        <f t="shared" si="8"/>
        <v>68.970588235294116</v>
      </c>
      <c r="Z17" s="187">
        <f t="shared" si="9"/>
        <v>4</v>
      </c>
      <c r="AA17" s="181"/>
      <c r="AB17" s="188"/>
      <c r="AC17" s="99">
        <f t="shared" si="10"/>
        <v>1161.5</v>
      </c>
      <c r="AD17" s="102"/>
      <c r="AE17" s="102">
        <f t="shared" si="11"/>
        <v>68.323999999999998</v>
      </c>
      <c r="AF17" s="189" t="s">
        <v>67</v>
      </c>
    </row>
    <row r="18" spans="1:32" ht="50.45" customHeight="1">
      <c r="A18" s="91">
        <v>7</v>
      </c>
      <c r="B18" s="92"/>
      <c r="C18" s="93">
        <v>24</v>
      </c>
      <c r="D18" s="94" t="s">
        <v>411</v>
      </c>
      <c r="E18" s="95" t="s">
        <v>118</v>
      </c>
      <c r="F18" s="96" t="s">
        <v>67</v>
      </c>
      <c r="G18" s="97" t="s">
        <v>412</v>
      </c>
      <c r="H18" s="95" t="s">
        <v>120</v>
      </c>
      <c r="I18" s="96" t="s">
        <v>121</v>
      </c>
      <c r="J18" s="96" t="s">
        <v>81</v>
      </c>
      <c r="K18" s="98" t="s">
        <v>39</v>
      </c>
      <c r="L18" s="99">
        <v>230.5</v>
      </c>
      <c r="M18" s="102">
        <f t="shared" si="0"/>
        <v>67.794117647058826</v>
      </c>
      <c r="N18" s="187">
        <f t="shared" si="1"/>
        <v>7</v>
      </c>
      <c r="O18" s="99">
        <v>233</v>
      </c>
      <c r="P18" s="102">
        <f t="shared" si="2"/>
        <v>68.529411764705884</v>
      </c>
      <c r="Q18" s="187">
        <f t="shared" si="3"/>
        <v>6</v>
      </c>
      <c r="R18" s="99">
        <v>233</v>
      </c>
      <c r="S18" s="102">
        <f t="shared" si="4"/>
        <v>68.529411764705884</v>
      </c>
      <c r="T18" s="187">
        <f t="shared" si="5"/>
        <v>6</v>
      </c>
      <c r="U18" s="99">
        <v>227</v>
      </c>
      <c r="V18" s="102">
        <f t="shared" si="6"/>
        <v>66.764705882352942</v>
      </c>
      <c r="W18" s="187">
        <f t="shared" si="7"/>
        <v>7</v>
      </c>
      <c r="X18" s="99">
        <v>229.5</v>
      </c>
      <c r="Y18" s="102">
        <f t="shared" si="8"/>
        <v>67.5</v>
      </c>
      <c r="Z18" s="187">
        <f t="shared" si="9"/>
        <v>6</v>
      </c>
      <c r="AA18" s="181"/>
      <c r="AB18" s="188"/>
      <c r="AC18" s="99">
        <f t="shared" si="10"/>
        <v>1153</v>
      </c>
      <c r="AD18" s="102"/>
      <c r="AE18" s="102">
        <f t="shared" si="11"/>
        <v>67.823999999999998</v>
      </c>
      <c r="AF18" s="189" t="s">
        <v>67</v>
      </c>
    </row>
    <row r="19" spans="1:32" ht="50.45" customHeight="1">
      <c r="A19" s="91">
        <v>8</v>
      </c>
      <c r="B19" s="92"/>
      <c r="C19" s="93">
        <v>22</v>
      </c>
      <c r="D19" s="126" t="s">
        <v>419</v>
      </c>
      <c r="E19" s="95" t="s">
        <v>107</v>
      </c>
      <c r="F19" s="109">
        <v>2</v>
      </c>
      <c r="G19" s="97" t="s">
        <v>420</v>
      </c>
      <c r="H19" s="95" t="s">
        <v>109</v>
      </c>
      <c r="I19" s="96" t="s">
        <v>110</v>
      </c>
      <c r="J19" s="96" t="s">
        <v>51</v>
      </c>
      <c r="K19" s="98" t="s">
        <v>23</v>
      </c>
      <c r="L19" s="99">
        <v>210.5</v>
      </c>
      <c r="M19" s="102">
        <f t="shared" si="0"/>
        <v>61.911764705882355</v>
      </c>
      <c r="N19" s="187">
        <f t="shared" si="1"/>
        <v>11</v>
      </c>
      <c r="O19" s="99">
        <v>215</v>
      </c>
      <c r="P19" s="102">
        <f t="shared" si="2"/>
        <v>63.235294117647058</v>
      </c>
      <c r="Q19" s="187">
        <f t="shared" si="3"/>
        <v>8</v>
      </c>
      <c r="R19" s="99">
        <v>218</v>
      </c>
      <c r="S19" s="102">
        <f t="shared" si="4"/>
        <v>64.117647058823536</v>
      </c>
      <c r="T19" s="187">
        <f t="shared" si="5"/>
        <v>8</v>
      </c>
      <c r="U19" s="99">
        <v>222.5</v>
      </c>
      <c r="V19" s="102">
        <f t="shared" si="6"/>
        <v>65.441176470588232</v>
      </c>
      <c r="W19" s="187">
        <f t="shared" si="7"/>
        <v>8</v>
      </c>
      <c r="X19" s="99">
        <v>211</v>
      </c>
      <c r="Y19" s="102">
        <f t="shared" si="8"/>
        <v>62.058823529411768</v>
      </c>
      <c r="Z19" s="187">
        <f t="shared" si="9"/>
        <v>10</v>
      </c>
      <c r="AA19" s="181"/>
      <c r="AB19" s="188"/>
      <c r="AC19" s="99">
        <f t="shared" si="10"/>
        <v>1077</v>
      </c>
      <c r="AD19" s="102"/>
      <c r="AE19" s="102">
        <f t="shared" si="11"/>
        <v>63.353000000000002</v>
      </c>
      <c r="AF19" s="189">
        <v>2</v>
      </c>
    </row>
    <row r="20" spans="1:32" ht="50.45" customHeight="1">
      <c r="A20" s="91">
        <v>9</v>
      </c>
      <c r="B20" s="92"/>
      <c r="C20" s="93">
        <v>25</v>
      </c>
      <c r="D20" s="94" t="s">
        <v>415</v>
      </c>
      <c r="E20" s="95" t="s">
        <v>123</v>
      </c>
      <c r="F20" s="96">
        <v>1</v>
      </c>
      <c r="G20" s="97" t="s">
        <v>416</v>
      </c>
      <c r="H20" s="95" t="s">
        <v>125</v>
      </c>
      <c r="I20" s="96" t="s">
        <v>126</v>
      </c>
      <c r="J20" s="96" t="s">
        <v>127</v>
      </c>
      <c r="K20" s="98" t="s">
        <v>23</v>
      </c>
      <c r="L20" s="99">
        <v>214</v>
      </c>
      <c r="M20" s="102">
        <f t="shared" si="0"/>
        <v>62.941176470588239</v>
      </c>
      <c r="N20" s="187">
        <f t="shared" si="1"/>
        <v>8</v>
      </c>
      <c r="O20" s="99">
        <v>208.5</v>
      </c>
      <c r="P20" s="102">
        <f t="shared" si="2"/>
        <v>61.32352941176471</v>
      </c>
      <c r="Q20" s="187">
        <f t="shared" si="3"/>
        <v>9</v>
      </c>
      <c r="R20" s="99">
        <v>211.5</v>
      </c>
      <c r="S20" s="102">
        <f t="shared" si="4"/>
        <v>62.205882352941181</v>
      </c>
      <c r="T20" s="187">
        <f t="shared" si="5"/>
        <v>9</v>
      </c>
      <c r="U20" s="99">
        <v>212.5</v>
      </c>
      <c r="V20" s="102">
        <f t="shared" si="6"/>
        <v>62.5</v>
      </c>
      <c r="W20" s="187">
        <f t="shared" si="7"/>
        <v>10</v>
      </c>
      <c r="X20" s="99">
        <v>216.5</v>
      </c>
      <c r="Y20" s="102">
        <f t="shared" si="8"/>
        <v>63.676470588235297</v>
      </c>
      <c r="Z20" s="187">
        <f t="shared" si="9"/>
        <v>8</v>
      </c>
      <c r="AA20" s="181"/>
      <c r="AB20" s="188"/>
      <c r="AC20" s="99">
        <f t="shared" si="10"/>
        <v>1063</v>
      </c>
      <c r="AD20" s="102"/>
      <c r="AE20" s="102">
        <f t="shared" si="11"/>
        <v>62.529000000000003</v>
      </c>
      <c r="AF20" s="189">
        <v>2</v>
      </c>
    </row>
    <row r="21" spans="1:32" ht="50.45" customHeight="1">
      <c r="A21" s="91">
        <v>10</v>
      </c>
      <c r="B21" s="92"/>
      <c r="C21" s="93">
        <v>16</v>
      </c>
      <c r="D21" s="94" t="s">
        <v>421</v>
      </c>
      <c r="E21" s="95" t="s">
        <v>83</v>
      </c>
      <c r="F21" s="109">
        <v>1</v>
      </c>
      <c r="G21" s="97" t="s">
        <v>422</v>
      </c>
      <c r="H21" s="95" t="s">
        <v>85</v>
      </c>
      <c r="I21" s="96" t="s">
        <v>86</v>
      </c>
      <c r="J21" s="96" t="s">
        <v>87</v>
      </c>
      <c r="K21" s="98" t="s">
        <v>88</v>
      </c>
      <c r="L21" s="99">
        <v>212</v>
      </c>
      <c r="M21" s="102">
        <f t="shared" si="0"/>
        <v>62.352941176470587</v>
      </c>
      <c r="N21" s="187">
        <f t="shared" si="1"/>
        <v>9</v>
      </c>
      <c r="O21" s="99">
        <v>208.5</v>
      </c>
      <c r="P21" s="102">
        <f t="shared" si="2"/>
        <v>61.32352941176471</v>
      </c>
      <c r="Q21" s="187">
        <f t="shared" si="3"/>
        <v>9</v>
      </c>
      <c r="R21" s="99">
        <v>210.5</v>
      </c>
      <c r="S21" s="102">
        <f t="shared" si="4"/>
        <v>61.911764705882355</v>
      </c>
      <c r="T21" s="187">
        <f t="shared" si="5"/>
        <v>10</v>
      </c>
      <c r="U21" s="99">
        <v>212</v>
      </c>
      <c r="V21" s="102">
        <f t="shared" si="6"/>
        <v>62.352941176470587</v>
      </c>
      <c r="W21" s="187">
        <f t="shared" si="7"/>
        <v>11</v>
      </c>
      <c r="X21" s="99">
        <v>215</v>
      </c>
      <c r="Y21" s="102">
        <f t="shared" si="8"/>
        <v>63.235294117647058</v>
      </c>
      <c r="Z21" s="187">
        <f t="shared" si="9"/>
        <v>9</v>
      </c>
      <c r="AA21" s="181"/>
      <c r="AB21" s="188"/>
      <c r="AC21" s="99">
        <f t="shared" si="10"/>
        <v>1058</v>
      </c>
      <c r="AD21" s="102"/>
      <c r="AE21" s="102">
        <f t="shared" si="11"/>
        <v>62.234999999999999</v>
      </c>
      <c r="AF21" s="189">
        <v>2</v>
      </c>
    </row>
    <row r="22" spans="1:32" ht="50.45" customHeight="1">
      <c r="A22" s="91">
        <v>11</v>
      </c>
      <c r="B22" s="92"/>
      <c r="C22" s="93">
        <v>21</v>
      </c>
      <c r="D22" s="94" t="s">
        <v>417</v>
      </c>
      <c r="E22" s="95" t="s">
        <v>102</v>
      </c>
      <c r="F22" s="96">
        <v>1</v>
      </c>
      <c r="G22" s="97" t="s">
        <v>418</v>
      </c>
      <c r="H22" s="95" t="s">
        <v>104</v>
      </c>
      <c r="I22" s="96" t="s">
        <v>105</v>
      </c>
      <c r="J22" s="96" t="s">
        <v>100</v>
      </c>
      <c r="K22" s="98" t="s">
        <v>23</v>
      </c>
      <c r="L22" s="99">
        <v>212</v>
      </c>
      <c r="M22" s="102">
        <f t="shared" si="0"/>
        <v>62.352941176470587</v>
      </c>
      <c r="N22" s="187">
        <f t="shared" si="1"/>
        <v>9</v>
      </c>
      <c r="O22" s="99">
        <v>201</v>
      </c>
      <c r="P22" s="102">
        <f t="shared" si="2"/>
        <v>59.117647058823529</v>
      </c>
      <c r="Q22" s="187">
        <f t="shared" si="3"/>
        <v>11</v>
      </c>
      <c r="R22" s="99">
        <v>210.5</v>
      </c>
      <c r="S22" s="102">
        <f t="shared" si="4"/>
        <v>61.911764705882355</v>
      </c>
      <c r="T22" s="187">
        <f t="shared" si="5"/>
        <v>10</v>
      </c>
      <c r="U22" s="99">
        <v>213</v>
      </c>
      <c r="V22" s="102">
        <f t="shared" si="6"/>
        <v>62.647058823529413</v>
      </c>
      <c r="W22" s="187">
        <f t="shared" si="7"/>
        <v>9</v>
      </c>
      <c r="X22" s="99">
        <v>206</v>
      </c>
      <c r="Y22" s="102">
        <f t="shared" si="8"/>
        <v>60.588235294117652</v>
      </c>
      <c r="Z22" s="187">
        <f t="shared" si="9"/>
        <v>11</v>
      </c>
      <c r="AA22" s="181"/>
      <c r="AB22" s="188"/>
      <c r="AC22" s="99">
        <f t="shared" si="10"/>
        <v>1042.5</v>
      </c>
      <c r="AD22" s="102"/>
      <c r="AE22" s="102">
        <f t="shared" si="11"/>
        <v>61.323999999999998</v>
      </c>
      <c r="AF22" s="189">
        <v>3</v>
      </c>
    </row>
    <row r="23" spans="1:32" ht="33" customHeight="1">
      <c r="D23" s="190" t="s">
        <v>339</v>
      </c>
      <c r="E23" s="190"/>
      <c r="F23" s="190"/>
      <c r="G23" s="190"/>
      <c r="H23" s="191"/>
      <c r="I23" s="192"/>
      <c r="J23" s="191"/>
      <c r="K23" s="41" t="s">
        <v>246</v>
      </c>
    </row>
    <row r="24" spans="1:32" ht="33" customHeight="1">
      <c r="D24" s="190" t="s">
        <v>247</v>
      </c>
      <c r="E24" s="190"/>
      <c r="F24" s="190"/>
      <c r="G24" s="190"/>
      <c r="H24" s="190"/>
      <c r="I24" s="190"/>
      <c r="J24" s="190"/>
      <c r="K24" s="45" t="s">
        <v>248</v>
      </c>
    </row>
  </sheetData>
  <mergeCells count="28">
    <mergeCell ref="AA10:AA11"/>
    <mergeCell ref="AB10:AB11"/>
    <mergeCell ref="AC10:AC11"/>
    <mergeCell ref="AD10:AD11"/>
    <mergeCell ref="AE10:AE11"/>
    <mergeCell ref="AF10:AF11"/>
    <mergeCell ref="K10:K11"/>
    <mergeCell ref="L10:N10"/>
    <mergeCell ref="O10:Q10"/>
    <mergeCell ref="R10:T10"/>
    <mergeCell ref="U10:W10"/>
    <mergeCell ref="X10:Z10"/>
    <mergeCell ref="A7:AF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1:AF1"/>
    <mergeCell ref="A2:AF2"/>
    <mergeCell ref="A3:AF3"/>
    <mergeCell ref="A4:AF4"/>
    <mergeCell ref="A5:AF5"/>
    <mergeCell ref="A6:AF6"/>
  </mergeCells>
  <conditionalFormatting sqref="G12:I12">
    <cfRule type="timePeriod" dxfId="5" priority="2" stopIfTrue="1" timePeriod="last7Days">
      <formula>AND(TODAY()-FLOOR(G12,1)&lt;=6,FLOOR(G12,1)&lt;=TODAY())</formula>
    </cfRule>
  </conditionalFormatting>
  <conditionalFormatting sqref="G12:I12">
    <cfRule type="timePeriod" dxfId="4" priority="1" timePeriod="thisWeek">
      <formula>AND(TODAY()-ROUNDDOWN(G12,0)&lt;=WEEKDAY(TODAY())-1,ROUNDDOWN(G12,0)-TODAY()&lt;=7-WEEKDAY(TODAY()))</formula>
    </cfRule>
  </conditionalFormatting>
  <pageMargins left="0.19685039370078741" right="0.15748031496062992" top="0.39370078740157483" bottom="0.59055118110236227" header="0.23622047244094491" footer="0.15748031496062992"/>
  <pageSetup paperSize="9" scale="60" fitToHeight="2" orientation="landscape" r:id="rId1"/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K60"/>
  <sheetViews>
    <sheetView view="pageBreakPreview" zoomScaleNormal="100" zoomScaleSheetLayoutView="100" workbookViewId="0">
      <selection activeCell="J49" sqref="J49"/>
    </sheetView>
  </sheetViews>
  <sheetFormatPr defaultRowHeight="12.75"/>
  <cols>
    <col min="1" max="2" width="4.5703125" style="46" customWidth="1"/>
    <col min="3" max="3" width="4.28515625" style="46" customWidth="1"/>
    <col min="4" max="4" width="23.5703125" style="2" customWidth="1"/>
    <col min="5" max="5" width="7.42578125" style="2" customWidth="1"/>
    <col min="6" max="6" width="6.140625" style="2" customWidth="1"/>
    <col min="7" max="7" width="38.7109375" style="2" customWidth="1"/>
    <col min="8" max="8" width="8.42578125" style="2" customWidth="1"/>
    <col min="9" max="9" width="17" style="47" customWidth="1"/>
    <col min="10" max="10" width="15.42578125" style="47" customWidth="1"/>
    <col min="11" max="11" width="20.28515625" style="48" customWidth="1"/>
    <col min="12" max="254" width="9.140625" style="2"/>
    <col min="255" max="256" width="4.5703125" style="2" customWidth="1"/>
    <col min="257" max="257" width="4.28515625" style="2" customWidth="1"/>
    <col min="258" max="258" width="23.5703125" style="2" customWidth="1"/>
    <col min="259" max="259" width="7.42578125" style="2" customWidth="1"/>
    <col min="260" max="260" width="5.5703125" style="2" customWidth="1"/>
    <col min="261" max="261" width="33.7109375" style="2" customWidth="1"/>
    <col min="262" max="262" width="8.42578125" style="2" customWidth="1"/>
    <col min="263" max="263" width="17" style="2" customWidth="1"/>
    <col min="264" max="264" width="17.28515625" style="2" customWidth="1"/>
    <col min="265" max="265" width="22.28515625" style="2" customWidth="1"/>
    <col min="266" max="266" width="13.85546875" style="2" customWidth="1"/>
    <col min="267" max="510" width="9.140625" style="2"/>
    <col min="511" max="512" width="4.5703125" style="2" customWidth="1"/>
    <col min="513" max="513" width="4.28515625" style="2" customWidth="1"/>
    <col min="514" max="514" width="23.5703125" style="2" customWidth="1"/>
    <col min="515" max="515" width="7.42578125" style="2" customWidth="1"/>
    <col min="516" max="516" width="5.5703125" style="2" customWidth="1"/>
    <col min="517" max="517" width="33.7109375" style="2" customWidth="1"/>
    <col min="518" max="518" width="8.42578125" style="2" customWidth="1"/>
    <col min="519" max="519" width="17" style="2" customWidth="1"/>
    <col min="520" max="520" width="17.28515625" style="2" customWidth="1"/>
    <col min="521" max="521" width="22.28515625" style="2" customWidth="1"/>
    <col min="522" max="522" width="13.85546875" style="2" customWidth="1"/>
    <col min="523" max="766" width="9.140625" style="2"/>
    <col min="767" max="768" width="4.5703125" style="2" customWidth="1"/>
    <col min="769" max="769" width="4.28515625" style="2" customWidth="1"/>
    <col min="770" max="770" width="23.5703125" style="2" customWidth="1"/>
    <col min="771" max="771" width="7.42578125" style="2" customWidth="1"/>
    <col min="772" max="772" width="5.5703125" style="2" customWidth="1"/>
    <col min="773" max="773" width="33.7109375" style="2" customWidth="1"/>
    <col min="774" max="774" width="8.42578125" style="2" customWidth="1"/>
    <col min="775" max="775" width="17" style="2" customWidth="1"/>
    <col min="776" max="776" width="17.28515625" style="2" customWidth="1"/>
    <col min="777" max="777" width="22.28515625" style="2" customWidth="1"/>
    <col min="778" max="778" width="13.85546875" style="2" customWidth="1"/>
    <col min="779" max="1022" width="9.140625" style="2"/>
    <col min="1023" max="1024" width="4.5703125" style="2" customWidth="1"/>
    <col min="1025" max="1025" width="4.28515625" style="2" customWidth="1"/>
    <col min="1026" max="1026" width="23.5703125" style="2" customWidth="1"/>
    <col min="1027" max="1027" width="7.42578125" style="2" customWidth="1"/>
    <col min="1028" max="1028" width="5.5703125" style="2" customWidth="1"/>
    <col min="1029" max="1029" width="33.7109375" style="2" customWidth="1"/>
    <col min="1030" max="1030" width="8.42578125" style="2" customWidth="1"/>
    <col min="1031" max="1031" width="17" style="2" customWidth="1"/>
    <col min="1032" max="1032" width="17.28515625" style="2" customWidth="1"/>
    <col min="1033" max="1033" width="22.28515625" style="2" customWidth="1"/>
    <col min="1034" max="1034" width="13.85546875" style="2" customWidth="1"/>
    <col min="1035" max="1278" width="9.140625" style="2"/>
    <col min="1279" max="1280" width="4.5703125" style="2" customWidth="1"/>
    <col min="1281" max="1281" width="4.28515625" style="2" customWidth="1"/>
    <col min="1282" max="1282" width="23.5703125" style="2" customWidth="1"/>
    <col min="1283" max="1283" width="7.42578125" style="2" customWidth="1"/>
    <col min="1284" max="1284" width="5.5703125" style="2" customWidth="1"/>
    <col min="1285" max="1285" width="33.7109375" style="2" customWidth="1"/>
    <col min="1286" max="1286" width="8.42578125" style="2" customWidth="1"/>
    <col min="1287" max="1287" width="17" style="2" customWidth="1"/>
    <col min="1288" max="1288" width="17.28515625" style="2" customWidth="1"/>
    <col min="1289" max="1289" width="22.28515625" style="2" customWidth="1"/>
    <col min="1290" max="1290" width="13.85546875" style="2" customWidth="1"/>
    <col min="1291" max="1534" width="9.140625" style="2"/>
    <col min="1535" max="1536" width="4.5703125" style="2" customWidth="1"/>
    <col min="1537" max="1537" width="4.28515625" style="2" customWidth="1"/>
    <col min="1538" max="1538" width="23.5703125" style="2" customWidth="1"/>
    <col min="1539" max="1539" width="7.42578125" style="2" customWidth="1"/>
    <col min="1540" max="1540" width="5.5703125" style="2" customWidth="1"/>
    <col min="1541" max="1541" width="33.7109375" style="2" customWidth="1"/>
    <col min="1542" max="1542" width="8.42578125" style="2" customWidth="1"/>
    <col min="1543" max="1543" width="17" style="2" customWidth="1"/>
    <col min="1544" max="1544" width="17.28515625" style="2" customWidth="1"/>
    <col min="1545" max="1545" width="22.28515625" style="2" customWidth="1"/>
    <col min="1546" max="1546" width="13.85546875" style="2" customWidth="1"/>
    <col min="1547" max="1790" width="9.140625" style="2"/>
    <col min="1791" max="1792" width="4.5703125" style="2" customWidth="1"/>
    <col min="1793" max="1793" width="4.28515625" style="2" customWidth="1"/>
    <col min="1794" max="1794" width="23.5703125" style="2" customWidth="1"/>
    <col min="1795" max="1795" width="7.42578125" style="2" customWidth="1"/>
    <col min="1796" max="1796" width="5.5703125" style="2" customWidth="1"/>
    <col min="1797" max="1797" width="33.7109375" style="2" customWidth="1"/>
    <col min="1798" max="1798" width="8.42578125" style="2" customWidth="1"/>
    <col min="1799" max="1799" width="17" style="2" customWidth="1"/>
    <col min="1800" max="1800" width="17.28515625" style="2" customWidth="1"/>
    <col min="1801" max="1801" width="22.28515625" style="2" customWidth="1"/>
    <col min="1802" max="1802" width="13.85546875" style="2" customWidth="1"/>
    <col min="1803" max="2046" width="9.140625" style="2"/>
    <col min="2047" max="2048" width="4.5703125" style="2" customWidth="1"/>
    <col min="2049" max="2049" width="4.28515625" style="2" customWidth="1"/>
    <col min="2050" max="2050" width="23.5703125" style="2" customWidth="1"/>
    <col min="2051" max="2051" width="7.42578125" style="2" customWidth="1"/>
    <col min="2052" max="2052" width="5.5703125" style="2" customWidth="1"/>
    <col min="2053" max="2053" width="33.7109375" style="2" customWidth="1"/>
    <col min="2054" max="2054" width="8.42578125" style="2" customWidth="1"/>
    <col min="2055" max="2055" width="17" style="2" customWidth="1"/>
    <col min="2056" max="2056" width="17.28515625" style="2" customWidth="1"/>
    <col min="2057" max="2057" width="22.28515625" style="2" customWidth="1"/>
    <col min="2058" max="2058" width="13.85546875" style="2" customWidth="1"/>
    <col min="2059" max="2302" width="9.140625" style="2"/>
    <col min="2303" max="2304" width="4.5703125" style="2" customWidth="1"/>
    <col min="2305" max="2305" width="4.28515625" style="2" customWidth="1"/>
    <col min="2306" max="2306" width="23.5703125" style="2" customWidth="1"/>
    <col min="2307" max="2307" width="7.42578125" style="2" customWidth="1"/>
    <col min="2308" max="2308" width="5.5703125" style="2" customWidth="1"/>
    <col min="2309" max="2309" width="33.7109375" style="2" customWidth="1"/>
    <col min="2310" max="2310" width="8.42578125" style="2" customWidth="1"/>
    <col min="2311" max="2311" width="17" style="2" customWidth="1"/>
    <col min="2312" max="2312" width="17.28515625" style="2" customWidth="1"/>
    <col min="2313" max="2313" width="22.28515625" style="2" customWidth="1"/>
    <col min="2314" max="2314" width="13.85546875" style="2" customWidth="1"/>
    <col min="2315" max="2558" width="9.140625" style="2"/>
    <col min="2559" max="2560" width="4.5703125" style="2" customWidth="1"/>
    <col min="2561" max="2561" width="4.28515625" style="2" customWidth="1"/>
    <col min="2562" max="2562" width="23.5703125" style="2" customWidth="1"/>
    <col min="2563" max="2563" width="7.42578125" style="2" customWidth="1"/>
    <col min="2564" max="2564" width="5.5703125" style="2" customWidth="1"/>
    <col min="2565" max="2565" width="33.7109375" style="2" customWidth="1"/>
    <col min="2566" max="2566" width="8.42578125" style="2" customWidth="1"/>
    <col min="2567" max="2567" width="17" style="2" customWidth="1"/>
    <col min="2568" max="2568" width="17.28515625" style="2" customWidth="1"/>
    <col min="2569" max="2569" width="22.28515625" style="2" customWidth="1"/>
    <col min="2570" max="2570" width="13.85546875" style="2" customWidth="1"/>
    <col min="2571" max="2814" width="9.140625" style="2"/>
    <col min="2815" max="2816" width="4.5703125" style="2" customWidth="1"/>
    <col min="2817" max="2817" width="4.28515625" style="2" customWidth="1"/>
    <col min="2818" max="2818" width="23.5703125" style="2" customWidth="1"/>
    <col min="2819" max="2819" width="7.42578125" style="2" customWidth="1"/>
    <col min="2820" max="2820" width="5.5703125" style="2" customWidth="1"/>
    <col min="2821" max="2821" width="33.7109375" style="2" customWidth="1"/>
    <col min="2822" max="2822" width="8.42578125" style="2" customWidth="1"/>
    <col min="2823" max="2823" width="17" style="2" customWidth="1"/>
    <col min="2824" max="2824" width="17.28515625" style="2" customWidth="1"/>
    <col min="2825" max="2825" width="22.28515625" style="2" customWidth="1"/>
    <col min="2826" max="2826" width="13.85546875" style="2" customWidth="1"/>
    <col min="2827" max="3070" width="9.140625" style="2"/>
    <col min="3071" max="3072" width="4.5703125" style="2" customWidth="1"/>
    <col min="3073" max="3073" width="4.28515625" style="2" customWidth="1"/>
    <col min="3074" max="3074" width="23.5703125" style="2" customWidth="1"/>
    <col min="3075" max="3075" width="7.42578125" style="2" customWidth="1"/>
    <col min="3076" max="3076" width="5.5703125" style="2" customWidth="1"/>
    <col min="3077" max="3077" width="33.7109375" style="2" customWidth="1"/>
    <col min="3078" max="3078" width="8.42578125" style="2" customWidth="1"/>
    <col min="3079" max="3079" width="17" style="2" customWidth="1"/>
    <col min="3080" max="3080" width="17.28515625" style="2" customWidth="1"/>
    <col min="3081" max="3081" width="22.28515625" style="2" customWidth="1"/>
    <col min="3082" max="3082" width="13.85546875" style="2" customWidth="1"/>
    <col min="3083" max="3326" width="9.140625" style="2"/>
    <col min="3327" max="3328" width="4.5703125" style="2" customWidth="1"/>
    <col min="3329" max="3329" width="4.28515625" style="2" customWidth="1"/>
    <col min="3330" max="3330" width="23.5703125" style="2" customWidth="1"/>
    <col min="3331" max="3331" width="7.42578125" style="2" customWidth="1"/>
    <col min="3332" max="3332" width="5.5703125" style="2" customWidth="1"/>
    <col min="3333" max="3333" width="33.7109375" style="2" customWidth="1"/>
    <col min="3334" max="3334" width="8.42578125" style="2" customWidth="1"/>
    <col min="3335" max="3335" width="17" style="2" customWidth="1"/>
    <col min="3336" max="3336" width="17.28515625" style="2" customWidth="1"/>
    <col min="3337" max="3337" width="22.28515625" style="2" customWidth="1"/>
    <col min="3338" max="3338" width="13.85546875" style="2" customWidth="1"/>
    <col min="3339" max="3582" width="9.140625" style="2"/>
    <col min="3583" max="3584" width="4.5703125" style="2" customWidth="1"/>
    <col min="3585" max="3585" width="4.28515625" style="2" customWidth="1"/>
    <col min="3586" max="3586" width="23.5703125" style="2" customWidth="1"/>
    <col min="3587" max="3587" width="7.42578125" style="2" customWidth="1"/>
    <col min="3588" max="3588" width="5.5703125" style="2" customWidth="1"/>
    <col min="3589" max="3589" width="33.7109375" style="2" customWidth="1"/>
    <col min="3590" max="3590" width="8.42578125" style="2" customWidth="1"/>
    <col min="3591" max="3591" width="17" style="2" customWidth="1"/>
    <col min="3592" max="3592" width="17.28515625" style="2" customWidth="1"/>
    <col min="3593" max="3593" width="22.28515625" style="2" customWidth="1"/>
    <col min="3594" max="3594" width="13.85546875" style="2" customWidth="1"/>
    <col min="3595" max="3838" width="9.140625" style="2"/>
    <col min="3839" max="3840" width="4.5703125" style="2" customWidth="1"/>
    <col min="3841" max="3841" width="4.28515625" style="2" customWidth="1"/>
    <col min="3842" max="3842" width="23.5703125" style="2" customWidth="1"/>
    <col min="3843" max="3843" width="7.42578125" style="2" customWidth="1"/>
    <col min="3844" max="3844" width="5.5703125" style="2" customWidth="1"/>
    <col min="3845" max="3845" width="33.7109375" style="2" customWidth="1"/>
    <col min="3846" max="3846" width="8.42578125" style="2" customWidth="1"/>
    <col min="3847" max="3847" width="17" style="2" customWidth="1"/>
    <col min="3848" max="3848" width="17.28515625" style="2" customWidth="1"/>
    <col min="3849" max="3849" width="22.28515625" style="2" customWidth="1"/>
    <col min="3850" max="3850" width="13.85546875" style="2" customWidth="1"/>
    <col min="3851" max="4094" width="9.140625" style="2"/>
    <col min="4095" max="4096" width="4.5703125" style="2" customWidth="1"/>
    <col min="4097" max="4097" width="4.28515625" style="2" customWidth="1"/>
    <col min="4098" max="4098" width="23.5703125" style="2" customWidth="1"/>
    <col min="4099" max="4099" width="7.42578125" style="2" customWidth="1"/>
    <col min="4100" max="4100" width="5.5703125" style="2" customWidth="1"/>
    <col min="4101" max="4101" width="33.7109375" style="2" customWidth="1"/>
    <col min="4102" max="4102" width="8.42578125" style="2" customWidth="1"/>
    <col min="4103" max="4103" width="17" style="2" customWidth="1"/>
    <col min="4104" max="4104" width="17.28515625" style="2" customWidth="1"/>
    <col min="4105" max="4105" width="22.28515625" style="2" customWidth="1"/>
    <col min="4106" max="4106" width="13.85546875" style="2" customWidth="1"/>
    <col min="4107" max="4350" width="9.140625" style="2"/>
    <col min="4351" max="4352" width="4.5703125" style="2" customWidth="1"/>
    <col min="4353" max="4353" width="4.28515625" style="2" customWidth="1"/>
    <col min="4354" max="4354" width="23.5703125" style="2" customWidth="1"/>
    <col min="4355" max="4355" width="7.42578125" style="2" customWidth="1"/>
    <col min="4356" max="4356" width="5.5703125" style="2" customWidth="1"/>
    <col min="4357" max="4357" width="33.7109375" style="2" customWidth="1"/>
    <col min="4358" max="4358" width="8.42578125" style="2" customWidth="1"/>
    <col min="4359" max="4359" width="17" style="2" customWidth="1"/>
    <col min="4360" max="4360" width="17.28515625" style="2" customWidth="1"/>
    <col min="4361" max="4361" width="22.28515625" style="2" customWidth="1"/>
    <col min="4362" max="4362" width="13.85546875" style="2" customWidth="1"/>
    <col min="4363" max="4606" width="9.140625" style="2"/>
    <col min="4607" max="4608" width="4.5703125" style="2" customWidth="1"/>
    <col min="4609" max="4609" width="4.28515625" style="2" customWidth="1"/>
    <col min="4610" max="4610" width="23.5703125" style="2" customWidth="1"/>
    <col min="4611" max="4611" width="7.42578125" style="2" customWidth="1"/>
    <col min="4612" max="4612" width="5.5703125" style="2" customWidth="1"/>
    <col min="4613" max="4613" width="33.7109375" style="2" customWidth="1"/>
    <col min="4614" max="4614" width="8.42578125" style="2" customWidth="1"/>
    <col min="4615" max="4615" width="17" style="2" customWidth="1"/>
    <col min="4616" max="4616" width="17.28515625" style="2" customWidth="1"/>
    <col min="4617" max="4617" width="22.28515625" style="2" customWidth="1"/>
    <col min="4618" max="4618" width="13.85546875" style="2" customWidth="1"/>
    <col min="4619" max="4862" width="9.140625" style="2"/>
    <col min="4863" max="4864" width="4.5703125" style="2" customWidth="1"/>
    <col min="4865" max="4865" width="4.28515625" style="2" customWidth="1"/>
    <col min="4866" max="4866" width="23.5703125" style="2" customWidth="1"/>
    <col min="4867" max="4867" width="7.42578125" style="2" customWidth="1"/>
    <col min="4868" max="4868" width="5.5703125" style="2" customWidth="1"/>
    <col min="4869" max="4869" width="33.7109375" style="2" customWidth="1"/>
    <col min="4870" max="4870" width="8.42578125" style="2" customWidth="1"/>
    <col min="4871" max="4871" width="17" style="2" customWidth="1"/>
    <col min="4872" max="4872" width="17.28515625" style="2" customWidth="1"/>
    <col min="4873" max="4873" width="22.28515625" style="2" customWidth="1"/>
    <col min="4874" max="4874" width="13.85546875" style="2" customWidth="1"/>
    <col min="4875" max="5118" width="9.140625" style="2"/>
    <col min="5119" max="5120" width="4.5703125" style="2" customWidth="1"/>
    <col min="5121" max="5121" width="4.28515625" style="2" customWidth="1"/>
    <col min="5122" max="5122" width="23.5703125" style="2" customWidth="1"/>
    <col min="5123" max="5123" width="7.42578125" style="2" customWidth="1"/>
    <col min="5124" max="5124" width="5.5703125" style="2" customWidth="1"/>
    <col min="5125" max="5125" width="33.7109375" style="2" customWidth="1"/>
    <col min="5126" max="5126" width="8.42578125" style="2" customWidth="1"/>
    <col min="5127" max="5127" width="17" style="2" customWidth="1"/>
    <col min="5128" max="5128" width="17.28515625" style="2" customWidth="1"/>
    <col min="5129" max="5129" width="22.28515625" style="2" customWidth="1"/>
    <col min="5130" max="5130" width="13.85546875" style="2" customWidth="1"/>
    <col min="5131" max="5374" width="9.140625" style="2"/>
    <col min="5375" max="5376" width="4.5703125" style="2" customWidth="1"/>
    <col min="5377" max="5377" width="4.28515625" style="2" customWidth="1"/>
    <col min="5378" max="5378" width="23.5703125" style="2" customWidth="1"/>
    <col min="5379" max="5379" width="7.42578125" style="2" customWidth="1"/>
    <col min="5380" max="5380" width="5.5703125" style="2" customWidth="1"/>
    <col min="5381" max="5381" width="33.7109375" style="2" customWidth="1"/>
    <col min="5382" max="5382" width="8.42578125" style="2" customWidth="1"/>
    <col min="5383" max="5383" width="17" style="2" customWidth="1"/>
    <col min="5384" max="5384" width="17.28515625" style="2" customWidth="1"/>
    <col min="5385" max="5385" width="22.28515625" style="2" customWidth="1"/>
    <col min="5386" max="5386" width="13.85546875" style="2" customWidth="1"/>
    <col min="5387" max="5630" width="9.140625" style="2"/>
    <col min="5631" max="5632" width="4.5703125" style="2" customWidth="1"/>
    <col min="5633" max="5633" width="4.28515625" style="2" customWidth="1"/>
    <col min="5634" max="5634" width="23.5703125" style="2" customWidth="1"/>
    <col min="5635" max="5635" width="7.42578125" style="2" customWidth="1"/>
    <col min="5636" max="5636" width="5.5703125" style="2" customWidth="1"/>
    <col min="5637" max="5637" width="33.7109375" style="2" customWidth="1"/>
    <col min="5638" max="5638" width="8.42578125" style="2" customWidth="1"/>
    <col min="5639" max="5639" width="17" style="2" customWidth="1"/>
    <col min="5640" max="5640" width="17.28515625" style="2" customWidth="1"/>
    <col min="5641" max="5641" width="22.28515625" style="2" customWidth="1"/>
    <col min="5642" max="5642" width="13.85546875" style="2" customWidth="1"/>
    <col min="5643" max="5886" width="9.140625" style="2"/>
    <col min="5887" max="5888" width="4.5703125" style="2" customWidth="1"/>
    <col min="5889" max="5889" width="4.28515625" style="2" customWidth="1"/>
    <col min="5890" max="5890" width="23.5703125" style="2" customWidth="1"/>
    <col min="5891" max="5891" width="7.42578125" style="2" customWidth="1"/>
    <col min="5892" max="5892" width="5.5703125" style="2" customWidth="1"/>
    <col min="5893" max="5893" width="33.7109375" style="2" customWidth="1"/>
    <col min="5894" max="5894" width="8.42578125" style="2" customWidth="1"/>
    <col min="5895" max="5895" width="17" style="2" customWidth="1"/>
    <col min="5896" max="5896" width="17.28515625" style="2" customWidth="1"/>
    <col min="5897" max="5897" width="22.28515625" style="2" customWidth="1"/>
    <col min="5898" max="5898" width="13.85546875" style="2" customWidth="1"/>
    <col min="5899" max="6142" width="9.140625" style="2"/>
    <col min="6143" max="6144" width="4.5703125" style="2" customWidth="1"/>
    <col min="6145" max="6145" width="4.28515625" style="2" customWidth="1"/>
    <col min="6146" max="6146" width="23.5703125" style="2" customWidth="1"/>
    <col min="6147" max="6147" width="7.42578125" style="2" customWidth="1"/>
    <col min="6148" max="6148" width="5.5703125" style="2" customWidth="1"/>
    <col min="6149" max="6149" width="33.7109375" style="2" customWidth="1"/>
    <col min="6150" max="6150" width="8.42578125" style="2" customWidth="1"/>
    <col min="6151" max="6151" width="17" style="2" customWidth="1"/>
    <col min="6152" max="6152" width="17.28515625" style="2" customWidth="1"/>
    <col min="6153" max="6153" width="22.28515625" style="2" customWidth="1"/>
    <col min="6154" max="6154" width="13.85546875" style="2" customWidth="1"/>
    <col min="6155" max="6398" width="9.140625" style="2"/>
    <col min="6399" max="6400" width="4.5703125" style="2" customWidth="1"/>
    <col min="6401" max="6401" width="4.28515625" style="2" customWidth="1"/>
    <col min="6402" max="6402" width="23.5703125" style="2" customWidth="1"/>
    <col min="6403" max="6403" width="7.42578125" style="2" customWidth="1"/>
    <col min="6404" max="6404" width="5.5703125" style="2" customWidth="1"/>
    <col min="6405" max="6405" width="33.7109375" style="2" customWidth="1"/>
    <col min="6406" max="6406" width="8.42578125" style="2" customWidth="1"/>
    <col min="6407" max="6407" width="17" style="2" customWidth="1"/>
    <col min="6408" max="6408" width="17.28515625" style="2" customWidth="1"/>
    <col min="6409" max="6409" width="22.28515625" style="2" customWidth="1"/>
    <col min="6410" max="6410" width="13.85546875" style="2" customWidth="1"/>
    <col min="6411" max="6654" width="9.140625" style="2"/>
    <col min="6655" max="6656" width="4.5703125" style="2" customWidth="1"/>
    <col min="6657" max="6657" width="4.28515625" style="2" customWidth="1"/>
    <col min="6658" max="6658" width="23.5703125" style="2" customWidth="1"/>
    <col min="6659" max="6659" width="7.42578125" style="2" customWidth="1"/>
    <col min="6660" max="6660" width="5.5703125" style="2" customWidth="1"/>
    <col min="6661" max="6661" width="33.7109375" style="2" customWidth="1"/>
    <col min="6662" max="6662" width="8.42578125" style="2" customWidth="1"/>
    <col min="6663" max="6663" width="17" style="2" customWidth="1"/>
    <col min="6664" max="6664" width="17.28515625" style="2" customWidth="1"/>
    <col min="6665" max="6665" width="22.28515625" style="2" customWidth="1"/>
    <col min="6666" max="6666" width="13.85546875" style="2" customWidth="1"/>
    <col min="6667" max="6910" width="9.140625" style="2"/>
    <col min="6911" max="6912" width="4.5703125" style="2" customWidth="1"/>
    <col min="6913" max="6913" width="4.28515625" style="2" customWidth="1"/>
    <col min="6914" max="6914" width="23.5703125" style="2" customWidth="1"/>
    <col min="6915" max="6915" width="7.42578125" style="2" customWidth="1"/>
    <col min="6916" max="6916" width="5.5703125" style="2" customWidth="1"/>
    <col min="6917" max="6917" width="33.7109375" style="2" customWidth="1"/>
    <col min="6918" max="6918" width="8.42578125" style="2" customWidth="1"/>
    <col min="6919" max="6919" width="17" style="2" customWidth="1"/>
    <col min="6920" max="6920" width="17.28515625" style="2" customWidth="1"/>
    <col min="6921" max="6921" width="22.28515625" style="2" customWidth="1"/>
    <col min="6922" max="6922" width="13.85546875" style="2" customWidth="1"/>
    <col min="6923" max="7166" width="9.140625" style="2"/>
    <col min="7167" max="7168" width="4.5703125" style="2" customWidth="1"/>
    <col min="7169" max="7169" width="4.28515625" style="2" customWidth="1"/>
    <col min="7170" max="7170" width="23.5703125" style="2" customWidth="1"/>
    <col min="7171" max="7171" width="7.42578125" style="2" customWidth="1"/>
    <col min="7172" max="7172" width="5.5703125" style="2" customWidth="1"/>
    <col min="7173" max="7173" width="33.7109375" style="2" customWidth="1"/>
    <col min="7174" max="7174" width="8.42578125" style="2" customWidth="1"/>
    <col min="7175" max="7175" width="17" style="2" customWidth="1"/>
    <col min="7176" max="7176" width="17.28515625" style="2" customWidth="1"/>
    <col min="7177" max="7177" width="22.28515625" style="2" customWidth="1"/>
    <col min="7178" max="7178" width="13.85546875" style="2" customWidth="1"/>
    <col min="7179" max="7422" width="9.140625" style="2"/>
    <col min="7423" max="7424" width="4.5703125" style="2" customWidth="1"/>
    <col min="7425" max="7425" width="4.28515625" style="2" customWidth="1"/>
    <col min="7426" max="7426" width="23.5703125" style="2" customWidth="1"/>
    <col min="7427" max="7427" width="7.42578125" style="2" customWidth="1"/>
    <col min="7428" max="7428" width="5.5703125" style="2" customWidth="1"/>
    <col min="7429" max="7429" width="33.7109375" style="2" customWidth="1"/>
    <col min="7430" max="7430" width="8.42578125" style="2" customWidth="1"/>
    <col min="7431" max="7431" width="17" style="2" customWidth="1"/>
    <col min="7432" max="7432" width="17.28515625" style="2" customWidth="1"/>
    <col min="7433" max="7433" width="22.28515625" style="2" customWidth="1"/>
    <col min="7434" max="7434" width="13.85546875" style="2" customWidth="1"/>
    <col min="7435" max="7678" width="9.140625" style="2"/>
    <col min="7679" max="7680" width="4.5703125" style="2" customWidth="1"/>
    <col min="7681" max="7681" width="4.28515625" style="2" customWidth="1"/>
    <col min="7682" max="7682" width="23.5703125" style="2" customWidth="1"/>
    <col min="7683" max="7683" width="7.42578125" style="2" customWidth="1"/>
    <col min="7684" max="7684" width="5.5703125" style="2" customWidth="1"/>
    <col min="7685" max="7685" width="33.7109375" style="2" customWidth="1"/>
    <col min="7686" max="7686" width="8.42578125" style="2" customWidth="1"/>
    <col min="7687" max="7687" width="17" style="2" customWidth="1"/>
    <col min="7688" max="7688" width="17.28515625" style="2" customWidth="1"/>
    <col min="7689" max="7689" width="22.28515625" style="2" customWidth="1"/>
    <col min="7690" max="7690" width="13.85546875" style="2" customWidth="1"/>
    <col min="7691" max="7934" width="9.140625" style="2"/>
    <col min="7935" max="7936" width="4.5703125" style="2" customWidth="1"/>
    <col min="7937" max="7937" width="4.28515625" style="2" customWidth="1"/>
    <col min="7938" max="7938" width="23.5703125" style="2" customWidth="1"/>
    <col min="7939" max="7939" width="7.42578125" style="2" customWidth="1"/>
    <col min="7940" max="7940" width="5.5703125" style="2" customWidth="1"/>
    <col min="7941" max="7941" width="33.7109375" style="2" customWidth="1"/>
    <col min="7942" max="7942" width="8.42578125" style="2" customWidth="1"/>
    <col min="7943" max="7943" width="17" style="2" customWidth="1"/>
    <col min="7944" max="7944" width="17.28515625" style="2" customWidth="1"/>
    <col min="7945" max="7945" width="22.28515625" style="2" customWidth="1"/>
    <col min="7946" max="7946" width="13.85546875" style="2" customWidth="1"/>
    <col min="7947" max="8190" width="9.140625" style="2"/>
    <col min="8191" max="8192" width="4.5703125" style="2" customWidth="1"/>
    <col min="8193" max="8193" width="4.28515625" style="2" customWidth="1"/>
    <col min="8194" max="8194" width="23.5703125" style="2" customWidth="1"/>
    <col min="8195" max="8195" width="7.42578125" style="2" customWidth="1"/>
    <col min="8196" max="8196" width="5.5703125" style="2" customWidth="1"/>
    <col min="8197" max="8197" width="33.7109375" style="2" customWidth="1"/>
    <col min="8198" max="8198" width="8.42578125" style="2" customWidth="1"/>
    <col min="8199" max="8199" width="17" style="2" customWidth="1"/>
    <col min="8200" max="8200" width="17.28515625" style="2" customWidth="1"/>
    <col min="8201" max="8201" width="22.28515625" style="2" customWidth="1"/>
    <col min="8202" max="8202" width="13.85546875" style="2" customWidth="1"/>
    <col min="8203" max="8446" width="9.140625" style="2"/>
    <col min="8447" max="8448" width="4.5703125" style="2" customWidth="1"/>
    <col min="8449" max="8449" width="4.28515625" style="2" customWidth="1"/>
    <col min="8450" max="8450" width="23.5703125" style="2" customWidth="1"/>
    <col min="8451" max="8451" width="7.42578125" style="2" customWidth="1"/>
    <col min="8452" max="8452" width="5.5703125" style="2" customWidth="1"/>
    <col min="8453" max="8453" width="33.7109375" style="2" customWidth="1"/>
    <col min="8454" max="8454" width="8.42578125" style="2" customWidth="1"/>
    <col min="8455" max="8455" width="17" style="2" customWidth="1"/>
    <col min="8456" max="8456" width="17.28515625" style="2" customWidth="1"/>
    <col min="8457" max="8457" width="22.28515625" style="2" customWidth="1"/>
    <col min="8458" max="8458" width="13.85546875" style="2" customWidth="1"/>
    <col min="8459" max="8702" width="9.140625" style="2"/>
    <col min="8703" max="8704" width="4.5703125" style="2" customWidth="1"/>
    <col min="8705" max="8705" width="4.28515625" style="2" customWidth="1"/>
    <col min="8706" max="8706" width="23.5703125" style="2" customWidth="1"/>
    <col min="8707" max="8707" width="7.42578125" style="2" customWidth="1"/>
    <col min="8708" max="8708" width="5.5703125" style="2" customWidth="1"/>
    <col min="8709" max="8709" width="33.7109375" style="2" customWidth="1"/>
    <col min="8710" max="8710" width="8.42578125" style="2" customWidth="1"/>
    <col min="8711" max="8711" width="17" style="2" customWidth="1"/>
    <col min="8712" max="8712" width="17.28515625" style="2" customWidth="1"/>
    <col min="8713" max="8713" width="22.28515625" style="2" customWidth="1"/>
    <col min="8714" max="8714" width="13.85546875" style="2" customWidth="1"/>
    <col min="8715" max="8958" width="9.140625" style="2"/>
    <col min="8959" max="8960" width="4.5703125" style="2" customWidth="1"/>
    <col min="8961" max="8961" width="4.28515625" style="2" customWidth="1"/>
    <col min="8962" max="8962" width="23.5703125" style="2" customWidth="1"/>
    <col min="8963" max="8963" width="7.42578125" style="2" customWidth="1"/>
    <col min="8964" max="8964" width="5.5703125" style="2" customWidth="1"/>
    <col min="8965" max="8965" width="33.7109375" style="2" customWidth="1"/>
    <col min="8966" max="8966" width="8.42578125" style="2" customWidth="1"/>
    <col min="8967" max="8967" width="17" style="2" customWidth="1"/>
    <col min="8968" max="8968" width="17.28515625" style="2" customWidth="1"/>
    <col min="8969" max="8969" width="22.28515625" style="2" customWidth="1"/>
    <col min="8970" max="8970" width="13.85546875" style="2" customWidth="1"/>
    <col min="8971" max="9214" width="9.140625" style="2"/>
    <col min="9215" max="9216" width="4.5703125" style="2" customWidth="1"/>
    <col min="9217" max="9217" width="4.28515625" style="2" customWidth="1"/>
    <col min="9218" max="9218" width="23.5703125" style="2" customWidth="1"/>
    <col min="9219" max="9219" width="7.42578125" style="2" customWidth="1"/>
    <col min="9220" max="9220" width="5.5703125" style="2" customWidth="1"/>
    <col min="9221" max="9221" width="33.7109375" style="2" customWidth="1"/>
    <col min="9222" max="9222" width="8.42578125" style="2" customWidth="1"/>
    <col min="9223" max="9223" width="17" style="2" customWidth="1"/>
    <col min="9224" max="9224" width="17.28515625" style="2" customWidth="1"/>
    <col min="9225" max="9225" width="22.28515625" style="2" customWidth="1"/>
    <col min="9226" max="9226" width="13.85546875" style="2" customWidth="1"/>
    <col min="9227" max="9470" width="9.140625" style="2"/>
    <col min="9471" max="9472" width="4.5703125" style="2" customWidth="1"/>
    <col min="9473" max="9473" width="4.28515625" style="2" customWidth="1"/>
    <col min="9474" max="9474" width="23.5703125" style="2" customWidth="1"/>
    <col min="9475" max="9475" width="7.42578125" style="2" customWidth="1"/>
    <col min="9476" max="9476" width="5.5703125" style="2" customWidth="1"/>
    <col min="9477" max="9477" width="33.7109375" style="2" customWidth="1"/>
    <col min="9478" max="9478" width="8.42578125" style="2" customWidth="1"/>
    <col min="9479" max="9479" width="17" style="2" customWidth="1"/>
    <col min="9480" max="9480" width="17.28515625" style="2" customWidth="1"/>
    <col min="9481" max="9481" width="22.28515625" style="2" customWidth="1"/>
    <col min="9482" max="9482" width="13.85546875" style="2" customWidth="1"/>
    <col min="9483" max="9726" width="9.140625" style="2"/>
    <col min="9727" max="9728" width="4.5703125" style="2" customWidth="1"/>
    <col min="9729" max="9729" width="4.28515625" style="2" customWidth="1"/>
    <col min="9730" max="9730" width="23.5703125" style="2" customWidth="1"/>
    <col min="9731" max="9731" width="7.42578125" style="2" customWidth="1"/>
    <col min="9732" max="9732" width="5.5703125" style="2" customWidth="1"/>
    <col min="9733" max="9733" width="33.7109375" style="2" customWidth="1"/>
    <col min="9734" max="9734" width="8.42578125" style="2" customWidth="1"/>
    <col min="9735" max="9735" width="17" style="2" customWidth="1"/>
    <col min="9736" max="9736" width="17.28515625" style="2" customWidth="1"/>
    <col min="9737" max="9737" width="22.28515625" style="2" customWidth="1"/>
    <col min="9738" max="9738" width="13.85546875" style="2" customWidth="1"/>
    <col min="9739" max="9982" width="9.140625" style="2"/>
    <col min="9983" max="9984" width="4.5703125" style="2" customWidth="1"/>
    <col min="9985" max="9985" width="4.28515625" style="2" customWidth="1"/>
    <col min="9986" max="9986" width="23.5703125" style="2" customWidth="1"/>
    <col min="9987" max="9987" width="7.42578125" style="2" customWidth="1"/>
    <col min="9988" max="9988" width="5.5703125" style="2" customWidth="1"/>
    <col min="9989" max="9989" width="33.7109375" style="2" customWidth="1"/>
    <col min="9990" max="9990" width="8.42578125" style="2" customWidth="1"/>
    <col min="9991" max="9991" width="17" style="2" customWidth="1"/>
    <col min="9992" max="9992" width="17.28515625" style="2" customWidth="1"/>
    <col min="9993" max="9993" width="22.28515625" style="2" customWidth="1"/>
    <col min="9994" max="9994" width="13.85546875" style="2" customWidth="1"/>
    <col min="9995" max="10238" width="9.140625" style="2"/>
    <col min="10239" max="10240" width="4.5703125" style="2" customWidth="1"/>
    <col min="10241" max="10241" width="4.28515625" style="2" customWidth="1"/>
    <col min="10242" max="10242" width="23.5703125" style="2" customWidth="1"/>
    <col min="10243" max="10243" width="7.42578125" style="2" customWidth="1"/>
    <col min="10244" max="10244" width="5.5703125" style="2" customWidth="1"/>
    <col min="10245" max="10245" width="33.7109375" style="2" customWidth="1"/>
    <col min="10246" max="10246" width="8.42578125" style="2" customWidth="1"/>
    <col min="10247" max="10247" width="17" style="2" customWidth="1"/>
    <col min="10248" max="10248" width="17.28515625" style="2" customWidth="1"/>
    <col min="10249" max="10249" width="22.28515625" style="2" customWidth="1"/>
    <col min="10250" max="10250" width="13.85546875" style="2" customWidth="1"/>
    <col min="10251" max="10494" width="9.140625" style="2"/>
    <col min="10495" max="10496" width="4.5703125" style="2" customWidth="1"/>
    <col min="10497" max="10497" width="4.28515625" style="2" customWidth="1"/>
    <col min="10498" max="10498" width="23.5703125" style="2" customWidth="1"/>
    <col min="10499" max="10499" width="7.42578125" style="2" customWidth="1"/>
    <col min="10500" max="10500" width="5.5703125" style="2" customWidth="1"/>
    <col min="10501" max="10501" width="33.7109375" style="2" customWidth="1"/>
    <col min="10502" max="10502" width="8.42578125" style="2" customWidth="1"/>
    <col min="10503" max="10503" width="17" style="2" customWidth="1"/>
    <col min="10504" max="10504" width="17.28515625" style="2" customWidth="1"/>
    <col min="10505" max="10505" width="22.28515625" style="2" customWidth="1"/>
    <col min="10506" max="10506" width="13.85546875" style="2" customWidth="1"/>
    <col min="10507" max="10750" width="9.140625" style="2"/>
    <col min="10751" max="10752" width="4.5703125" style="2" customWidth="1"/>
    <col min="10753" max="10753" width="4.28515625" style="2" customWidth="1"/>
    <col min="10754" max="10754" width="23.5703125" style="2" customWidth="1"/>
    <col min="10755" max="10755" width="7.42578125" style="2" customWidth="1"/>
    <col min="10756" max="10756" width="5.5703125" style="2" customWidth="1"/>
    <col min="10757" max="10757" width="33.7109375" style="2" customWidth="1"/>
    <col min="10758" max="10758" width="8.42578125" style="2" customWidth="1"/>
    <col min="10759" max="10759" width="17" style="2" customWidth="1"/>
    <col min="10760" max="10760" width="17.28515625" style="2" customWidth="1"/>
    <col min="10761" max="10761" width="22.28515625" style="2" customWidth="1"/>
    <col min="10762" max="10762" width="13.85546875" style="2" customWidth="1"/>
    <col min="10763" max="11006" width="9.140625" style="2"/>
    <col min="11007" max="11008" width="4.5703125" style="2" customWidth="1"/>
    <col min="11009" max="11009" width="4.28515625" style="2" customWidth="1"/>
    <col min="11010" max="11010" width="23.5703125" style="2" customWidth="1"/>
    <col min="11011" max="11011" width="7.42578125" style="2" customWidth="1"/>
    <col min="11012" max="11012" width="5.5703125" style="2" customWidth="1"/>
    <col min="11013" max="11013" width="33.7109375" style="2" customWidth="1"/>
    <col min="11014" max="11014" width="8.42578125" style="2" customWidth="1"/>
    <col min="11015" max="11015" width="17" style="2" customWidth="1"/>
    <col min="11016" max="11016" width="17.28515625" style="2" customWidth="1"/>
    <col min="11017" max="11017" width="22.28515625" style="2" customWidth="1"/>
    <col min="11018" max="11018" width="13.85546875" style="2" customWidth="1"/>
    <col min="11019" max="11262" width="9.140625" style="2"/>
    <col min="11263" max="11264" width="4.5703125" style="2" customWidth="1"/>
    <col min="11265" max="11265" width="4.28515625" style="2" customWidth="1"/>
    <col min="11266" max="11266" width="23.5703125" style="2" customWidth="1"/>
    <col min="11267" max="11267" width="7.42578125" style="2" customWidth="1"/>
    <col min="11268" max="11268" width="5.5703125" style="2" customWidth="1"/>
    <col min="11269" max="11269" width="33.7109375" style="2" customWidth="1"/>
    <col min="11270" max="11270" width="8.42578125" style="2" customWidth="1"/>
    <col min="11271" max="11271" width="17" style="2" customWidth="1"/>
    <col min="11272" max="11272" width="17.28515625" style="2" customWidth="1"/>
    <col min="11273" max="11273" width="22.28515625" style="2" customWidth="1"/>
    <col min="11274" max="11274" width="13.85546875" style="2" customWidth="1"/>
    <col min="11275" max="11518" width="9.140625" style="2"/>
    <col min="11519" max="11520" width="4.5703125" style="2" customWidth="1"/>
    <col min="11521" max="11521" width="4.28515625" style="2" customWidth="1"/>
    <col min="11522" max="11522" width="23.5703125" style="2" customWidth="1"/>
    <col min="11523" max="11523" width="7.42578125" style="2" customWidth="1"/>
    <col min="11524" max="11524" width="5.5703125" style="2" customWidth="1"/>
    <col min="11525" max="11525" width="33.7109375" style="2" customWidth="1"/>
    <col min="11526" max="11526" width="8.42578125" style="2" customWidth="1"/>
    <col min="11527" max="11527" width="17" style="2" customWidth="1"/>
    <col min="11528" max="11528" width="17.28515625" style="2" customWidth="1"/>
    <col min="11529" max="11529" width="22.28515625" style="2" customWidth="1"/>
    <col min="11530" max="11530" width="13.85546875" style="2" customWidth="1"/>
    <col min="11531" max="11774" width="9.140625" style="2"/>
    <col min="11775" max="11776" width="4.5703125" style="2" customWidth="1"/>
    <col min="11777" max="11777" width="4.28515625" style="2" customWidth="1"/>
    <col min="11778" max="11778" width="23.5703125" style="2" customWidth="1"/>
    <col min="11779" max="11779" width="7.42578125" style="2" customWidth="1"/>
    <col min="11780" max="11780" width="5.5703125" style="2" customWidth="1"/>
    <col min="11781" max="11781" width="33.7109375" style="2" customWidth="1"/>
    <col min="11782" max="11782" width="8.42578125" style="2" customWidth="1"/>
    <col min="11783" max="11783" width="17" style="2" customWidth="1"/>
    <col min="11784" max="11784" width="17.28515625" style="2" customWidth="1"/>
    <col min="11785" max="11785" width="22.28515625" style="2" customWidth="1"/>
    <col min="11786" max="11786" width="13.85546875" style="2" customWidth="1"/>
    <col min="11787" max="12030" width="9.140625" style="2"/>
    <col min="12031" max="12032" width="4.5703125" style="2" customWidth="1"/>
    <col min="12033" max="12033" width="4.28515625" style="2" customWidth="1"/>
    <col min="12034" max="12034" width="23.5703125" style="2" customWidth="1"/>
    <col min="12035" max="12035" width="7.42578125" style="2" customWidth="1"/>
    <col min="12036" max="12036" width="5.5703125" style="2" customWidth="1"/>
    <col min="12037" max="12037" width="33.7109375" style="2" customWidth="1"/>
    <col min="12038" max="12038" width="8.42578125" style="2" customWidth="1"/>
    <col min="12039" max="12039" width="17" style="2" customWidth="1"/>
    <col min="12040" max="12040" width="17.28515625" style="2" customWidth="1"/>
    <col min="12041" max="12041" width="22.28515625" style="2" customWidth="1"/>
    <col min="12042" max="12042" width="13.85546875" style="2" customWidth="1"/>
    <col min="12043" max="12286" width="9.140625" style="2"/>
    <col min="12287" max="12288" width="4.5703125" style="2" customWidth="1"/>
    <col min="12289" max="12289" width="4.28515625" style="2" customWidth="1"/>
    <col min="12290" max="12290" width="23.5703125" style="2" customWidth="1"/>
    <col min="12291" max="12291" width="7.42578125" style="2" customWidth="1"/>
    <col min="12292" max="12292" width="5.5703125" style="2" customWidth="1"/>
    <col min="12293" max="12293" width="33.7109375" style="2" customWidth="1"/>
    <col min="12294" max="12294" width="8.42578125" style="2" customWidth="1"/>
    <col min="12295" max="12295" width="17" style="2" customWidth="1"/>
    <col min="12296" max="12296" width="17.28515625" style="2" customWidth="1"/>
    <col min="12297" max="12297" width="22.28515625" style="2" customWidth="1"/>
    <col min="12298" max="12298" width="13.85546875" style="2" customWidth="1"/>
    <col min="12299" max="12542" width="9.140625" style="2"/>
    <col min="12543" max="12544" width="4.5703125" style="2" customWidth="1"/>
    <col min="12545" max="12545" width="4.28515625" style="2" customWidth="1"/>
    <col min="12546" max="12546" width="23.5703125" style="2" customWidth="1"/>
    <col min="12547" max="12547" width="7.42578125" style="2" customWidth="1"/>
    <col min="12548" max="12548" width="5.5703125" style="2" customWidth="1"/>
    <col min="12549" max="12549" width="33.7109375" style="2" customWidth="1"/>
    <col min="12550" max="12550" width="8.42578125" style="2" customWidth="1"/>
    <col min="12551" max="12551" width="17" style="2" customWidth="1"/>
    <col min="12552" max="12552" width="17.28515625" style="2" customWidth="1"/>
    <col min="12553" max="12553" width="22.28515625" style="2" customWidth="1"/>
    <col min="12554" max="12554" width="13.85546875" style="2" customWidth="1"/>
    <col min="12555" max="12798" width="9.140625" style="2"/>
    <col min="12799" max="12800" width="4.5703125" style="2" customWidth="1"/>
    <col min="12801" max="12801" width="4.28515625" style="2" customWidth="1"/>
    <col min="12802" max="12802" width="23.5703125" style="2" customWidth="1"/>
    <col min="12803" max="12803" width="7.42578125" style="2" customWidth="1"/>
    <col min="12804" max="12804" width="5.5703125" style="2" customWidth="1"/>
    <col min="12805" max="12805" width="33.7109375" style="2" customWidth="1"/>
    <col min="12806" max="12806" width="8.42578125" style="2" customWidth="1"/>
    <col min="12807" max="12807" width="17" style="2" customWidth="1"/>
    <col min="12808" max="12808" width="17.28515625" style="2" customWidth="1"/>
    <col min="12809" max="12809" width="22.28515625" style="2" customWidth="1"/>
    <col min="12810" max="12810" width="13.85546875" style="2" customWidth="1"/>
    <col min="12811" max="13054" width="9.140625" style="2"/>
    <col min="13055" max="13056" width="4.5703125" style="2" customWidth="1"/>
    <col min="13057" max="13057" width="4.28515625" style="2" customWidth="1"/>
    <col min="13058" max="13058" width="23.5703125" style="2" customWidth="1"/>
    <col min="13059" max="13059" width="7.42578125" style="2" customWidth="1"/>
    <col min="13060" max="13060" width="5.5703125" style="2" customWidth="1"/>
    <col min="13061" max="13061" width="33.7109375" style="2" customWidth="1"/>
    <col min="13062" max="13062" width="8.42578125" style="2" customWidth="1"/>
    <col min="13063" max="13063" width="17" style="2" customWidth="1"/>
    <col min="13064" max="13064" width="17.28515625" style="2" customWidth="1"/>
    <col min="13065" max="13065" width="22.28515625" style="2" customWidth="1"/>
    <col min="13066" max="13066" width="13.85546875" style="2" customWidth="1"/>
    <col min="13067" max="13310" width="9.140625" style="2"/>
    <col min="13311" max="13312" width="4.5703125" style="2" customWidth="1"/>
    <col min="13313" max="13313" width="4.28515625" style="2" customWidth="1"/>
    <col min="13314" max="13314" width="23.5703125" style="2" customWidth="1"/>
    <col min="13315" max="13315" width="7.42578125" style="2" customWidth="1"/>
    <col min="13316" max="13316" width="5.5703125" style="2" customWidth="1"/>
    <col min="13317" max="13317" width="33.7109375" style="2" customWidth="1"/>
    <col min="13318" max="13318" width="8.42578125" style="2" customWidth="1"/>
    <col min="13319" max="13319" width="17" style="2" customWidth="1"/>
    <col min="13320" max="13320" width="17.28515625" style="2" customWidth="1"/>
    <col min="13321" max="13321" width="22.28515625" style="2" customWidth="1"/>
    <col min="13322" max="13322" width="13.85546875" style="2" customWidth="1"/>
    <col min="13323" max="13566" width="9.140625" style="2"/>
    <col min="13567" max="13568" width="4.5703125" style="2" customWidth="1"/>
    <col min="13569" max="13569" width="4.28515625" style="2" customWidth="1"/>
    <col min="13570" max="13570" width="23.5703125" style="2" customWidth="1"/>
    <col min="13571" max="13571" width="7.42578125" style="2" customWidth="1"/>
    <col min="13572" max="13572" width="5.5703125" style="2" customWidth="1"/>
    <col min="13573" max="13573" width="33.7109375" style="2" customWidth="1"/>
    <col min="13574" max="13574" width="8.42578125" style="2" customWidth="1"/>
    <col min="13575" max="13575" width="17" style="2" customWidth="1"/>
    <col min="13576" max="13576" width="17.28515625" style="2" customWidth="1"/>
    <col min="13577" max="13577" width="22.28515625" style="2" customWidth="1"/>
    <col min="13578" max="13578" width="13.85546875" style="2" customWidth="1"/>
    <col min="13579" max="13822" width="9.140625" style="2"/>
    <col min="13823" max="13824" width="4.5703125" style="2" customWidth="1"/>
    <col min="13825" max="13825" width="4.28515625" style="2" customWidth="1"/>
    <col min="13826" max="13826" width="23.5703125" style="2" customWidth="1"/>
    <col min="13827" max="13827" width="7.42578125" style="2" customWidth="1"/>
    <col min="13828" max="13828" width="5.5703125" style="2" customWidth="1"/>
    <col min="13829" max="13829" width="33.7109375" style="2" customWidth="1"/>
    <col min="13830" max="13830" width="8.42578125" style="2" customWidth="1"/>
    <col min="13831" max="13831" width="17" style="2" customWidth="1"/>
    <col min="13832" max="13832" width="17.28515625" style="2" customWidth="1"/>
    <col min="13833" max="13833" width="22.28515625" style="2" customWidth="1"/>
    <col min="13834" max="13834" width="13.85546875" style="2" customWidth="1"/>
    <col min="13835" max="14078" width="9.140625" style="2"/>
    <col min="14079" max="14080" width="4.5703125" style="2" customWidth="1"/>
    <col min="14081" max="14081" width="4.28515625" style="2" customWidth="1"/>
    <col min="14082" max="14082" width="23.5703125" style="2" customWidth="1"/>
    <col min="14083" max="14083" width="7.42578125" style="2" customWidth="1"/>
    <col min="14084" max="14084" width="5.5703125" style="2" customWidth="1"/>
    <col min="14085" max="14085" width="33.7109375" style="2" customWidth="1"/>
    <col min="14086" max="14086" width="8.42578125" style="2" customWidth="1"/>
    <col min="14087" max="14087" width="17" style="2" customWidth="1"/>
    <col min="14088" max="14088" width="17.28515625" style="2" customWidth="1"/>
    <col min="14089" max="14089" width="22.28515625" style="2" customWidth="1"/>
    <col min="14090" max="14090" width="13.85546875" style="2" customWidth="1"/>
    <col min="14091" max="14334" width="9.140625" style="2"/>
    <col min="14335" max="14336" width="4.5703125" style="2" customWidth="1"/>
    <col min="14337" max="14337" width="4.28515625" style="2" customWidth="1"/>
    <col min="14338" max="14338" width="23.5703125" style="2" customWidth="1"/>
    <col min="14339" max="14339" width="7.42578125" style="2" customWidth="1"/>
    <col min="14340" max="14340" width="5.5703125" style="2" customWidth="1"/>
    <col min="14341" max="14341" width="33.7109375" style="2" customWidth="1"/>
    <col min="14342" max="14342" width="8.42578125" style="2" customWidth="1"/>
    <col min="14343" max="14343" width="17" style="2" customWidth="1"/>
    <col min="14344" max="14344" width="17.28515625" style="2" customWidth="1"/>
    <col min="14345" max="14345" width="22.28515625" style="2" customWidth="1"/>
    <col min="14346" max="14346" width="13.85546875" style="2" customWidth="1"/>
    <col min="14347" max="14590" width="9.140625" style="2"/>
    <col min="14591" max="14592" width="4.5703125" style="2" customWidth="1"/>
    <col min="14593" max="14593" width="4.28515625" style="2" customWidth="1"/>
    <col min="14594" max="14594" width="23.5703125" style="2" customWidth="1"/>
    <col min="14595" max="14595" width="7.42578125" style="2" customWidth="1"/>
    <col min="14596" max="14596" width="5.5703125" style="2" customWidth="1"/>
    <col min="14597" max="14597" width="33.7109375" style="2" customWidth="1"/>
    <col min="14598" max="14598" width="8.42578125" style="2" customWidth="1"/>
    <col min="14599" max="14599" width="17" style="2" customWidth="1"/>
    <col min="14600" max="14600" width="17.28515625" style="2" customWidth="1"/>
    <col min="14601" max="14601" width="22.28515625" style="2" customWidth="1"/>
    <col min="14602" max="14602" width="13.85546875" style="2" customWidth="1"/>
    <col min="14603" max="14846" width="9.140625" style="2"/>
    <col min="14847" max="14848" width="4.5703125" style="2" customWidth="1"/>
    <col min="14849" max="14849" width="4.28515625" style="2" customWidth="1"/>
    <col min="14850" max="14850" width="23.5703125" style="2" customWidth="1"/>
    <col min="14851" max="14851" width="7.42578125" style="2" customWidth="1"/>
    <col min="14852" max="14852" width="5.5703125" style="2" customWidth="1"/>
    <col min="14853" max="14853" width="33.7109375" style="2" customWidth="1"/>
    <col min="14854" max="14854" width="8.42578125" style="2" customWidth="1"/>
    <col min="14855" max="14855" width="17" style="2" customWidth="1"/>
    <col min="14856" max="14856" width="17.28515625" style="2" customWidth="1"/>
    <col min="14857" max="14857" width="22.28515625" style="2" customWidth="1"/>
    <col min="14858" max="14858" width="13.85546875" style="2" customWidth="1"/>
    <col min="14859" max="15102" width="9.140625" style="2"/>
    <col min="15103" max="15104" width="4.5703125" style="2" customWidth="1"/>
    <col min="15105" max="15105" width="4.28515625" style="2" customWidth="1"/>
    <col min="15106" max="15106" width="23.5703125" style="2" customWidth="1"/>
    <col min="15107" max="15107" width="7.42578125" style="2" customWidth="1"/>
    <col min="15108" max="15108" width="5.5703125" style="2" customWidth="1"/>
    <col min="15109" max="15109" width="33.7109375" style="2" customWidth="1"/>
    <col min="15110" max="15110" width="8.42578125" style="2" customWidth="1"/>
    <col min="15111" max="15111" width="17" style="2" customWidth="1"/>
    <col min="15112" max="15112" width="17.28515625" style="2" customWidth="1"/>
    <col min="15113" max="15113" width="22.28515625" style="2" customWidth="1"/>
    <col min="15114" max="15114" width="13.85546875" style="2" customWidth="1"/>
    <col min="15115" max="15358" width="9.140625" style="2"/>
    <col min="15359" max="15360" width="4.5703125" style="2" customWidth="1"/>
    <col min="15361" max="15361" width="4.28515625" style="2" customWidth="1"/>
    <col min="15362" max="15362" width="23.5703125" style="2" customWidth="1"/>
    <col min="15363" max="15363" width="7.42578125" style="2" customWidth="1"/>
    <col min="15364" max="15364" width="5.5703125" style="2" customWidth="1"/>
    <col min="15365" max="15365" width="33.7109375" style="2" customWidth="1"/>
    <col min="15366" max="15366" width="8.42578125" style="2" customWidth="1"/>
    <col min="15367" max="15367" width="17" style="2" customWidth="1"/>
    <col min="15368" max="15368" width="17.28515625" style="2" customWidth="1"/>
    <col min="15369" max="15369" width="22.28515625" style="2" customWidth="1"/>
    <col min="15370" max="15370" width="13.85546875" style="2" customWidth="1"/>
    <col min="15371" max="15614" width="9.140625" style="2"/>
    <col min="15615" max="15616" width="4.5703125" style="2" customWidth="1"/>
    <col min="15617" max="15617" width="4.28515625" style="2" customWidth="1"/>
    <col min="15618" max="15618" width="23.5703125" style="2" customWidth="1"/>
    <col min="15619" max="15619" width="7.42578125" style="2" customWidth="1"/>
    <col min="15620" max="15620" width="5.5703125" style="2" customWidth="1"/>
    <col min="15621" max="15621" width="33.7109375" style="2" customWidth="1"/>
    <col min="15622" max="15622" width="8.42578125" style="2" customWidth="1"/>
    <col min="15623" max="15623" width="17" style="2" customWidth="1"/>
    <col min="15624" max="15624" width="17.28515625" style="2" customWidth="1"/>
    <col min="15625" max="15625" width="22.28515625" style="2" customWidth="1"/>
    <col min="15626" max="15626" width="13.85546875" style="2" customWidth="1"/>
    <col min="15627" max="15870" width="9.140625" style="2"/>
    <col min="15871" max="15872" width="4.5703125" style="2" customWidth="1"/>
    <col min="15873" max="15873" width="4.28515625" style="2" customWidth="1"/>
    <col min="15874" max="15874" width="23.5703125" style="2" customWidth="1"/>
    <col min="15875" max="15875" width="7.42578125" style="2" customWidth="1"/>
    <col min="15876" max="15876" width="5.5703125" style="2" customWidth="1"/>
    <col min="15877" max="15877" width="33.7109375" style="2" customWidth="1"/>
    <col min="15878" max="15878" width="8.42578125" style="2" customWidth="1"/>
    <col min="15879" max="15879" width="17" style="2" customWidth="1"/>
    <col min="15880" max="15880" width="17.28515625" style="2" customWidth="1"/>
    <col min="15881" max="15881" width="22.28515625" style="2" customWidth="1"/>
    <col min="15882" max="15882" width="13.85546875" style="2" customWidth="1"/>
    <col min="15883" max="16126" width="9.140625" style="2"/>
    <col min="16127" max="16128" width="4.5703125" style="2" customWidth="1"/>
    <col min="16129" max="16129" width="4.28515625" style="2" customWidth="1"/>
    <col min="16130" max="16130" width="23.5703125" style="2" customWidth="1"/>
    <col min="16131" max="16131" width="7.42578125" style="2" customWidth="1"/>
    <col min="16132" max="16132" width="5.5703125" style="2" customWidth="1"/>
    <col min="16133" max="16133" width="33.7109375" style="2" customWidth="1"/>
    <col min="16134" max="16134" width="8.42578125" style="2" customWidth="1"/>
    <col min="16135" max="16135" width="17" style="2" customWidth="1"/>
    <col min="16136" max="16136" width="17.28515625" style="2" customWidth="1"/>
    <col min="16137" max="16137" width="22.28515625" style="2" customWidth="1"/>
    <col min="16138" max="16138" width="13.85546875" style="2" customWidth="1"/>
    <col min="16139" max="16384" width="9.140625" style="2"/>
  </cols>
  <sheetData>
    <row r="1" spans="1:11" ht="102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24.75" customHeight="1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</row>
    <row r="3" spans="1:11" s="5" customFormat="1" ht="17.25" customHeight="1">
      <c r="A3" s="4" t="s">
        <v>253</v>
      </c>
      <c r="B3" s="4"/>
      <c r="C3" s="4"/>
      <c r="D3" s="4"/>
      <c r="E3" s="4"/>
      <c r="F3" s="4"/>
      <c r="G3" s="4"/>
      <c r="H3" s="4"/>
      <c r="I3" s="4"/>
      <c r="J3" s="4"/>
      <c r="K3" s="4"/>
    </row>
    <row r="4" spans="1:11" s="12" customFormat="1" ht="21" customHeight="1">
      <c r="A4" s="6" t="s">
        <v>3</v>
      </c>
      <c r="B4" s="7"/>
      <c r="C4" s="7"/>
      <c r="D4" s="8"/>
      <c r="E4" s="8"/>
      <c r="F4" s="8"/>
      <c r="G4" s="9"/>
      <c r="H4" s="9"/>
      <c r="I4" s="10"/>
      <c r="J4" s="10"/>
      <c r="K4" s="11" t="s">
        <v>254</v>
      </c>
    </row>
    <row r="5" spans="1:11" s="15" customFormat="1" ht="66" customHeight="1">
      <c r="A5" s="13" t="s">
        <v>5</v>
      </c>
      <c r="B5" s="13" t="s">
        <v>6</v>
      </c>
      <c r="C5" s="13" t="s">
        <v>7</v>
      </c>
      <c r="D5" s="14" t="s">
        <v>8</v>
      </c>
      <c r="E5" s="14" t="s">
        <v>9</v>
      </c>
      <c r="F5" s="13" t="s">
        <v>10</v>
      </c>
      <c r="G5" s="14" t="s">
        <v>11</v>
      </c>
      <c r="H5" s="14" t="s">
        <v>9</v>
      </c>
      <c r="I5" s="14" t="s">
        <v>12</v>
      </c>
      <c r="J5" s="14" t="s">
        <v>13</v>
      </c>
      <c r="K5" s="14" t="s">
        <v>14</v>
      </c>
    </row>
    <row r="6" spans="1:11" s="15" customFormat="1" ht="38.25" customHeight="1">
      <c r="A6" s="16">
        <v>1</v>
      </c>
      <c r="B6" s="16">
        <v>13</v>
      </c>
      <c r="C6" s="17" t="s">
        <v>64</v>
      </c>
      <c r="D6" s="18" t="s">
        <v>65</v>
      </c>
      <c r="E6" s="19" t="s">
        <v>66</v>
      </c>
      <c r="F6" s="20" t="s">
        <v>67</v>
      </c>
      <c r="G6" s="21" t="s">
        <v>68</v>
      </c>
      <c r="H6" s="19" t="s">
        <v>69</v>
      </c>
      <c r="I6" s="20" t="s">
        <v>70</v>
      </c>
      <c r="J6" s="20" t="s">
        <v>71</v>
      </c>
      <c r="K6" s="22" t="s">
        <v>23</v>
      </c>
    </row>
    <row r="7" spans="1:11" s="15" customFormat="1" ht="38.25" customHeight="1">
      <c r="A7" s="16">
        <v>2</v>
      </c>
      <c r="B7" s="16">
        <v>46</v>
      </c>
      <c r="C7" s="17" t="s">
        <v>212</v>
      </c>
      <c r="D7" s="18" t="s">
        <v>213</v>
      </c>
      <c r="E7" s="19" t="s">
        <v>214</v>
      </c>
      <c r="F7" s="20" t="s">
        <v>196</v>
      </c>
      <c r="G7" s="21" t="s">
        <v>215</v>
      </c>
      <c r="H7" s="19" t="s">
        <v>216</v>
      </c>
      <c r="I7" s="20" t="s">
        <v>21</v>
      </c>
      <c r="J7" s="20" t="s">
        <v>116</v>
      </c>
      <c r="K7" s="22" t="s">
        <v>23</v>
      </c>
    </row>
    <row r="8" spans="1:11" s="15" customFormat="1" ht="38.25" customHeight="1">
      <c r="A8" s="16">
        <v>3</v>
      </c>
      <c r="B8" s="16">
        <v>1</v>
      </c>
      <c r="C8" s="17" t="s">
        <v>16</v>
      </c>
      <c r="D8" s="18" t="s">
        <v>17</v>
      </c>
      <c r="E8" s="19" t="s">
        <v>18</v>
      </c>
      <c r="F8" s="20">
        <v>1</v>
      </c>
      <c r="G8" s="21" t="s">
        <v>19</v>
      </c>
      <c r="H8" s="19" t="s">
        <v>20</v>
      </c>
      <c r="I8" s="20" t="s">
        <v>21</v>
      </c>
      <c r="J8" s="20" t="s">
        <v>22</v>
      </c>
      <c r="K8" s="22" t="s">
        <v>23</v>
      </c>
    </row>
    <row r="9" spans="1:11" s="15" customFormat="1" ht="38.25" customHeight="1">
      <c r="A9" s="16">
        <v>4</v>
      </c>
      <c r="B9" s="16">
        <v>2</v>
      </c>
      <c r="C9" s="17" t="s">
        <v>16</v>
      </c>
      <c r="D9" s="18" t="s">
        <v>17</v>
      </c>
      <c r="E9" s="19" t="s">
        <v>18</v>
      </c>
      <c r="F9" s="20">
        <v>1</v>
      </c>
      <c r="G9" s="24" t="s">
        <v>25</v>
      </c>
      <c r="H9" s="25" t="s">
        <v>26</v>
      </c>
      <c r="I9" s="20" t="s">
        <v>21</v>
      </c>
      <c r="J9" s="20" t="s">
        <v>22</v>
      </c>
      <c r="K9" s="22" t="s">
        <v>23</v>
      </c>
    </row>
    <row r="10" spans="1:11" s="15" customFormat="1" ht="38.25" customHeight="1">
      <c r="A10" s="16">
        <v>5</v>
      </c>
      <c r="B10" s="16">
        <v>14</v>
      </c>
      <c r="C10" s="17" t="s">
        <v>64</v>
      </c>
      <c r="D10" s="29" t="s">
        <v>72</v>
      </c>
      <c r="E10" s="28" t="s">
        <v>73</v>
      </c>
      <c r="F10" s="28" t="s">
        <v>67</v>
      </c>
      <c r="G10" s="27" t="s">
        <v>74</v>
      </c>
      <c r="H10" s="28" t="s">
        <v>75</v>
      </c>
      <c r="I10" s="26" t="s">
        <v>21</v>
      </c>
      <c r="J10" s="26" t="s">
        <v>22</v>
      </c>
      <c r="K10" s="22" t="s">
        <v>23</v>
      </c>
    </row>
    <row r="11" spans="1:11" s="15" customFormat="1" ht="38.25" customHeight="1">
      <c r="A11" s="16">
        <v>6</v>
      </c>
      <c r="B11" s="16">
        <v>36</v>
      </c>
      <c r="C11" s="17" t="s">
        <v>159</v>
      </c>
      <c r="D11" s="18" t="s">
        <v>160</v>
      </c>
      <c r="E11" s="19" t="s">
        <v>161</v>
      </c>
      <c r="F11" s="20" t="s">
        <v>67</v>
      </c>
      <c r="G11" s="21" t="s">
        <v>162</v>
      </c>
      <c r="H11" s="19" t="s">
        <v>163</v>
      </c>
      <c r="I11" s="20" t="s">
        <v>164</v>
      </c>
      <c r="J11" s="20" t="s">
        <v>133</v>
      </c>
      <c r="K11" s="22" t="s">
        <v>23</v>
      </c>
    </row>
    <row r="12" spans="1:11" s="15" customFormat="1" ht="38.25" customHeight="1">
      <c r="A12" s="16">
        <v>7</v>
      </c>
      <c r="B12" s="16">
        <v>47</v>
      </c>
      <c r="C12" s="17" t="s">
        <v>212</v>
      </c>
      <c r="D12" s="18" t="s">
        <v>217</v>
      </c>
      <c r="E12" s="19" t="s">
        <v>218</v>
      </c>
      <c r="F12" s="20" t="s">
        <v>67</v>
      </c>
      <c r="G12" s="21" t="s">
        <v>219</v>
      </c>
      <c r="H12" s="19" t="s">
        <v>220</v>
      </c>
      <c r="I12" s="20" t="s">
        <v>221</v>
      </c>
      <c r="J12" s="20" t="s">
        <v>205</v>
      </c>
      <c r="K12" s="22" t="s">
        <v>206</v>
      </c>
    </row>
    <row r="13" spans="1:11" s="15" customFormat="1" ht="38.25" customHeight="1">
      <c r="A13" s="16">
        <v>8</v>
      </c>
      <c r="B13" s="16">
        <v>3</v>
      </c>
      <c r="C13" s="17" t="s">
        <v>16</v>
      </c>
      <c r="D13" s="18" t="s">
        <v>27</v>
      </c>
      <c r="E13" s="19" t="s">
        <v>28</v>
      </c>
      <c r="F13" s="20">
        <v>1</v>
      </c>
      <c r="G13" s="21" t="s">
        <v>29</v>
      </c>
      <c r="H13" s="19" t="s">
        <v>30</v>
      </c>
      <c r="I13" s="20" t="s">
        <v>21</v>
      </c>
      <c r="J13" s="20" t="s">
        <v>22</v>
      </c>
      <c r="K13" s="22" t="s">
        <v>23</v>
      </c>
    </row>
    <row r="14" spans="1:11" s="15" customFormat="1" ht="38.25" customHeight="1">
      <c r="A14" s="16">
        <v>9</v>
      </c>
      <c r="B14" s="16">
        <v>4</v>
      </c>
      <c r="C14" s="17" t="s">
        <v>16</v>
      </c>
      <c r="D14" s="18" t="s">
        <v>27</v>
      </c>
      <c r="E14" s="19" t="s">
        <v>28</v>
      </c>
      <c r="F14" s="20">
        <v>1</v>
      </c>
      <c r="G14" s="21" t="s">
        <v>31</v>
      </c>
      <c r="H14" s="19" t="s">
        <v>32</v>
      </c>
      <c r="I14" s="20" t="s">
        <v>21</v>
      </c>
      <c r="J14" s="20" t="s">
        <v>22</v>
      </c>
      <c r="K14" s="22" t="s">
        <v>23</v>
      </c>
    </row>
    <row r="15" spans="1:11" s="15" customFormat="1" ht="38.25" customHeight="1">
      <c r="A15" s="16">
        <v>10</v>
      </c>
      <c r="B15" s="16">
        <v>41</v>
      </c>
      <c r="C15" s="17" t="s">
        <v>165</v>
      </c>
      <c r="D15" s="18" t="s">
        <v>189</v>
      </c>
      <c r="E15" s="19" t="s">
        <v>190</v>
      </c>
      <c r="F15" s="20" t="s">
        <v>67</v>
      </c>
      <c r="G15" s="21" t="s">
        <v>191</v>
      </c>
      <c r="H15" s="19" t="s">
        <v>192</v>
      </c>
      <c r="I15" s="20" t="s">
        <v>193</v>
      </c>
      <c r="J15" s="20" t="s">
        <v>100</v>
      </c>
      <c r="K15" s="22" t="s">
        <v>39</v>
      </c>
    </row>
    <row r="16" spans="1:11" s="15" customFormat="1" ht="38.25" customHeight="1">
      <c r="A16" s="16">
        <v>11</v>
      </c>
      <c r="B16" s="16">
        <v>15</v>
      </c>
      <c r="C16" s="17" t="s">
        <v>64</v>
      </c>
      <c r="D16" s="18" t="s">
        <v>76</v>
      </c>
      <c r="E16" s="19" t="s">
        <v>77</v>
      </c>
      <c r="F16" s="20" t="s">
        <v>67</v>
      </c>
      <c r="G16" s="21" t="s">
        <v>78</v>
      </c>
      <c r="H16" s="19" t="s">
        <v>79</v>
      </c>
      <c r="I16" s="20" t="s">
        <v>80</v>
      </c>
      <c r="J16" s="20" t="s">
        <v>81</v>
      </c>
      <c r="K16" s="22" t="s">
        <v>39</v>
      </c>
    </row>
    <row r="17" spans="1:11" s="15" customFormat="1" ht="38.25" customHeight="1">
      <c r="A17" s="16">
        <v>12</v>
      </c>
      <c r="B17" s="16">
        <v>16</v>
      </c>
      <c r="C17" s="17" t="s">
        <v>64</v>
      </c>
      <c r="D17" s="18" t="s">
        <v>82</v>
      </c>
      <c r="E17" s="19" t="s">
        <v>83</v>
      </c>
      <c r="F17" s="26">
        <v>1</v>
      </c>
      <c r="G17" s="21" t="s">
        <v>84</v>
      </c>
      <c r="H17" s="19" t="s">
        <v>85</v>
      </c>
      <c r="I17" s="20" t="s">
        <v>86</v>
      </c>
      <c r="J17" s="20" t="s">
        <v>87</v>
      </c>
      <c r="K17" s="22" t="s">
        <v>88</v>
      </c>
    </row>
    <row r="18" spans="1:11" s="15" customFormat="1" ht="38.25" customHeight="1">
      <c r="A18" s="16">
        <v>13</v>
      </c>
      <c r="B18" s="16">
        <v>17</v>
      </c>
      <c r="C18" s="17" t="s">
        <v>64</v>
      </c>
      <c r="D18" s="18" t="s">
        <v>89</v>
      </c>
      <c r="E18" s="19" t="s">
        <v>90</v>
      </c>
      <c r="F18" s="20" t="s">
        <v>67</v>
      </c>
      <c r="G18" s="21" t="s">
        <v>91</v>
      </c>
      <c r="H18" s="19" t="s">
        <v>92</v>
      </c>
      <c r="I18" s="20" t="s">
        <v>93</v>
      </c>
      <c r="J18" s="20" t="s">
        <v>94</v>
      </c>
      <c r="K18" s="22" t="s">
        <v>39</v>
      </c>
    </row>
    <row r="19" spans="1:11" s="15" customFormat="1" ht="38.25" customHeight="1">
      <c r="A19" s="16">
        <v>14</v>
      </c>
      <c r="B19" s="16">
        <v>19</v>
      </c>
      <c r="C19" s="17" t="s">
        <v>64</v>
      </c>
      <c r="D19" s="18" t="s">
        <v>95</v>
      </c>
      <c r="E19" s="19" t="s">
        <v>96</v>
      </c>
      <c r="F19" s="20" t="s">
        <v>67</v>
      </c>
      <c r="G19" s="21" t="s">
        <v>97</v>
      </c>
      <c r="H19" s="19" t="s">
        <v>98</v>
      </c>
      <c r="I19" s="20" t="s">
        <v>99</v>
      </c>
      <c r="J19" s="20" t="s">
        <v>100</v>
      </c>
      <c r="K19" s="22" t="s">
        <v>39</v>
      </c>
    </row>
    <row r="20" spans="1:11" s="15" customFormat="1" ht="38.25" customHeight="1">
      <c r="A20" s="16">
        <v>15</v>
      </c>
      <c r="B20" s="16">
        <v>5</v>
      </c>
      <c r="C20" s="17" t="s">
        <v>16</v>
      </c>
      <c r="D20" s="18" t="s">
        <v>33</v>
      </c>
      <c r="E20" s="19" t="s">
        <v>34</v>
      </c>
      <c r="F20" s="26" t="s">
        <v>35</v>
      </c>
      <c r="G20" s="21" t="s">
        <v>36</v>
      </c>
      <c r="H20" s="19" t="s">
        <v>37</v>
      </c>
      <c r="I20" s="20" t="s">
        <v>38</v>
      </c>
      <c r="J20" s="20" t="s">
        <v>38</v>
      </c>
      <c r="K20" s="22" t="s">
        <v>39</v>
      </c>
    </row>
    <row r="21" spans="1:11" s="15" customFormat="1" ht="38.25" customHeight="1">
      <c r="A21" s="16">
        <v>16</v>
      </c>
      <c r="B21" s="16">
        <v>21</v>
      </c>
      <c r="C21" s="17" t="s">
        <v>64</v>
      </c>
      <c r="D21" s="18" t="s">
        <v>101</v>
      </c>
      <c r="E21" s="19" t="s">
        <v>102</v>
      </c>
      <c r="F21" s="20">
        <v>1</v>
      </c>
      <c r="G21" s="21" t="s">
        <v>103</v>
      </c>
      <c r="H21" s="19" t="s">
        <v>104</v>
      </c>
      <c r="I21" s="20" t="s">
        <v>105</v>
      </c>
      <c r="J21" s="20" t="s">
        <v>100</v>
      </c>
      <c r="K21" s="22" t="s">
        <v>23</v>
      </c>
    </row>
    <row r="22" spans="1:11" s="15" customFormat="1" ht="38.25" customHeight="1">
      <c r="A22" s="16">
        <v>17</v>
      </c>
      <c r="B22" s="16">
        <v>28</v>
      </c>
      <c r="C22" s="17" t="s">
        <v>134</v>
      </c>
      <c r="D22" s="18" t="s">
        <v>135</v>
      </c>
      <c r="E22" s="19" t="s">
        <v>136</v>
      </c>
      <c r="F22" s="20" t="s">
        <v>67</v>
      </c>
      <c r="G22" s="21" t="s">
        <v>137</v>
      </c>
      <c r="H22" s="19" t="s">
        <v>138</v>
      </c>
      <c r="I22" s="20" t="s">
        <v>21</v>
      </c>
      <c r="J22" s="20" t="s">
        <v>116</v>
      </c>
      <c r="K22" s="22" t="s">
        <v>23</v>
      </c>
    </row>
    <row r="23" spans="1:11" s="15" customFormat="1" ht="38.25" customHeight="1">
      <c r="A23" s="16">
        <v>18</v>
      </c>
      <c r="B23" s="16">
        <v>29</v>
      </c>
      <c r="C23" s="17" t="s">
        <v>134</v>
      </c>
      <c r="D23" s="18" t="s">
        <v>135</v>
      </c>
      <c r="E23" s="19" t="s">
        <v>136</v>
      </c>
      <c r="F23" s="20" t="s">
        <v>67</v>
      </c>
      <c r="G23" s="21" t="s">
        <v>139</v>
      </c>
      <c r="H23" s="19" t="s">
        <v>140</v>
      </c>
      <c r="I23" s="20" t="s">
        <v>21</v>
      </c>
      <c r="J23" s="20" t="s">
        <v>116</v>
      </c>
      <c r="K23" s="22" t="s">
        <v>23</v>
      </c>
    </row>
    <row r="24" spans="1:11" s="15" customFormat="1" ht="38.25" customHeight="1">
      <c r="A24" s="16">
        <v>19</v>
      </c>
      <c r="B24" s="16">
        <v>30</v>
      </c>
      <c r="C24" s="17" t="s">
        <v>134</v>
      </c>
      <c r="D24" s="18" t="s">
        <v>141</v>
      </c>
      <c r="E24" s="19" t="s">
        <v>142</v>
      </c>
      <c r="F24" s="20" t="s">
        <v>67</v>
      </c>
      <c r="G24" s="21" t="s">
        <v>143</v>
      </c>
      <c r="H24" s="19" t="s">
        <v>144</v>
      </c>
      <c r="I24" s="20" t="s">
        <v>145</v>
      </c>
      <c r="J24" s="20" t="s">
        <v>100</v>
      </c>
      <c r="K24" s="22" t="s">
        <v>39</v>
      </c>
    </row>
    <row r="25" spans="1:11" s="15" customFormat="1" ht="38.25" customHeight="1">
      <c r="A25" s="16">
        <v>20</v>
      </c>
      <c r="B25" s="16">
        <v>31</v>
      </c>
      <c r="C25" s="17" t="s">
        <v>134</v>
      </c>
      <c r="D25" s="18" t="s">
        <v>141</v>
      </c>
      <c r="E25" s="19" t="s">
        <v>142</v>
      </c>
      <c r="F25" s="20" t="s">
        <v>67</v>
      </c>
      <c r="G25" s="21" t="s">
        <v>146</v>
      </c>
      <c r="H25" s="19" t="s">
        <v>147</v>
      </c>
      <c r="I25" s="20" t="s">
        <v>145</v>
      </c>
      <c r="J25" s="20" t="s">
        <v>100</v>
      </c>
      <c r="K25" s="22" t="s">
        <v>39</v>
      </c>
    </row>
    <row r="26" spans="1:11" s="15" customFormat="1" ht="38.25" customHeight="1">
      <c r="A26" s="16">
        <v>21</v>
      </c>
      <c r="B26" s="16">
        <v>37</v>
      </c>
      <c r="C26" s="17" t="s">
        <v>165</v>
      </c>
      <c r="D26" s="18" t="s">
        <v>166</v>
      </c>
      <c r="E26" s="19" t="s">
        <v>167</v>
      </c>
      <c r="F26" s="20" t="s">
        <v>67</v>
      </c>
      <c r="G26" s="21" t="s">
        <v>168</v>
      </c>
      <c r="H26" s="19" t="s">
        <v>169</v>
      </c>
      <c r="I26" s="20" t="s">
        <v>170</v>
      </c>
      <c r="J26" s="20" t="s">
        <v>171</v>
      </c>
      <c r="K26" s="22" t="s">
        <v>172</v>
      </c>
    </row>
    <row r="27" spans="1:11" s="15" customFormat="1" ht="38.25" customHeight="1">
      <c r="A27" s="16">
        <v>22</v>
      </c>
      <c r="B27" s="16">
        <v>48</v>
      </c>
      <c r="C27" s="17" t="s">
        <v>212</v>
      </c>
      <c r="D27" s="18" t="s">
        <v>222</v>
      </c>
      <c r="E27" s="19" t="s">
        <v>223</v>
      </c>
      <c r="F27" s="20" t="s">
        <v>196</v>
      </c>
      <c r="G27" s="21" t="s">
        <v>224</v>
      </c>
      <c r="H27" s="19" t="s">
        <v>225</v>
      </c>
      <c r="I27" s="20" t="s">
        <v>21</v>
      </c>
      <c r="J27" s="20" t="s">
        <v>116</v>
      </c>
      <c r="K27" s="22" t="s">
        <v>23</v>
      </c>
    </row>
    <row r="28" spans="1:11" s="15" customFormat="1" ht="38.25" customHeight="1">
      <c r="A28" s="16">
        <v>23</v>
      </c>
      <c r="B28" s="16">
        <v>22</v>
      </c>
      <c r="C28" s="17" t="s">
        <v>64</v>
      </c>
      <c r="D28" s="18" t="s">
        <v>106</v>
      </c>
      <c r="E28" s="19" t="s">
        <v>107</v>
      </c>
      <c r="F28" s="26">
        <v>2</v>
      </c>
      <c r="G28" s="21" t="s">
        <v>108</v>
      </c>
      <c r="H28" s="19" t="s">
        <v>109</v>
      </c>
      <c r="I28" s="20" t="s">
        <v>110</v>
      </c>
      <c r="J28" s="20" t="s">
        <v>51</v>
      </c>
      <c r="K28" s="22" t="s">
        <v>23</v>
      </c>
    </row>
    <row r="29" spans="1:11" s="15" customFormat="1" ht="38.25" customHeight="1">
      <c r="A29" s="16">
        <v>24</v>
      </c>
      <c r="B29" s="16">
        <v>23</v>
      </c>
      <c r="C29" s="17" t="s">
        <v>64</v>
      </c>
      <c r="D29" s="18" t="s">
        <v>111</v>
      </c>
      <c r="E29" s="19" t="s">
        <v>112</v>
      </c>
      <c r="F29" s="20" t="s">
        <v>67</v>
      </c>
      <c r="G29" s="21" t="s">
        <v>113</v>
      </c>
      <c r="H29" s="19" t="s">
        <v>114</v>
      </c>
      <c r="I29" s="20" t="s">
        <v>115</v>
      </c>
      <c r="J29" s="20" t="s">
        <v>116</v>
      </c>
      <c r="K29" s="22" t="s">
        <v>23</v>
      </c>
    </row>
    <row r="30" spans="1:11" s="15" customFormat="1" ht="38.25" customHeight="1">
      <c r="A30" s="16">
        <v>25</v>
      </c>
      <c r="B30" s="16">
        <v>6</v>
      </c>
      <c r="C30" s="17" t="s">
        <v>16</v>
      </c>
      <c r="D30" s="18" t="s">
        <v>40</v>
      </c>
      <c r="E30" s="19" t="s">
        <v>41</v>
      </c>
      <c r="F30" s="20" t="s">
        <v>35</v>
      </c>
      <c r="G30" s="21" t="s">
        <v>42</v>
      </c>
      <c r="H30" s="19" t="s">
        <v>43</v>
      </c>
      <c r="I30" s="20" t="s">
        <v>21</v>
      </c>
      <c r="J30" s="20" t="s">
        <v>22</v>
      </c>
      <c r="K30" s="22" t="s">
        <v>23</v>
      </c>
    </row>
    <row r="31" spans="1:11" s="15" customFormat="1" ht="38.25" customHeight="1">
      <c r="A31" s="16">
        <v>26</v>
      </c>
      <c r="B31" s="16">
        <v>7</v>
      </c>
      <c r="C31" s="17" t="s">
        <v>16</v>
      </c>
      <c r="D31" s="18" t="s">
        <v>40</v>
      </c>
      <c r="E31" s="19" t="s">
        <v>41</v>
      </c>
      <c r="F31" s="20" t="s">
        <v>35</v>
      </c>
      <c r="G31" s="27" t="s">
        <v>44</v>
      </c>
      <c r="H31" s="28" t="s">
        <v>45</v>
      </c>
      <c r="I31" s="26" t="s">
        <v>21</v>
      </c>
      <c r="J31" s="20" t="s">
        <v>22</v>
      </c>
      <c r="K31" s="22" t="s">
        <v>23</v>
      </c>
    </row>
    <row r="32" spans="1:11" s="15" customFormat="1" ht="38.25" customHeight="1">
      <c r="A32" s="16">
        <v>27</v>
      </c>
      <c r="B32" s="16">
        <v>38</v>
      </c>
      <c r="C32" s="17" t="s">
        <v>165</v>
      </c>
      <c r="D32" s="18" t="s">
        <v>173</v>
      </c>
      <c r="E32" s="19" t="s">
        <v>174</v>
      </c>
      <c r="F32" s="20" t="s">
        <v>67</v>
      </c>
      <c r="G32" s="21" t="s">
        <v>175</v>
      </c>
      <c r="H32" s="19" t="s">
        <v>176</v>
      </c>
      <c r="I32" s="20" t="s">
        <v>177</v>
      </c>
      <c r="J32" s="20" t="s">
        <v>178</v>
      </c>
      <c r="K32" s="22" t="s">
        <v>23</v>
      </c>
    </row>
    <row r="33" spans="1:11" s="15" customFormat="1" ht="38.25" customHeight="1">
      <c r="A33" s="16">
        <v>28</v>
      </c>
      <c r="B33" s="16">
        <v>75</v>
      </c>
      <c r="C33" s="17" t="s">
        <v>165</v>
      </c>
      <c r="D33" s="18" t="s">
        <v>233</v>
      </c>
      <c r="E33" s="19" t="s">
        <v>234</v>
      </c>
      <c r="F33" s="26">
        <v>2</v>
      </c>
      <c r="G33" s="21" t="s">
        <v>235</v>
      </c>
      <c r="H33" s="19" t="s">
        <v>236</v>
      </c>
      <c r="I33" s="20" t="s">
        <v>38</v>
      </c>
      <c r="J33" s="20" t="s">
        <v>38</v>
      </c>
      <c r="K33" s="22" t="s">
        <v>39</v>
      </c>
    </row>
    <row r="34" spans="1:11" s="15" customFormat="1" ht="38.25" customHeight="1">
      <c r="A34" s="16">
        <v>29</v>
      </c>
      <c r="B34" s="16">
        <v>43</v>
      </c>
      <c r="C34" s="17" t="s">
        <v>165</v>
      </c>
      <c r="D34" s="18" t="s">
        <v>200</v>
      </c>
      <c r="E34" s="19" t="s">
        <v>201</v>
      </c>
      <c r="F34" s="20" t="s">
        <v>67</v>
      </c>
      <c r="G34" s="21" t="s">
        <v>202</v>
      </c>
      <c r="H34" s="19" t="s">
        <v>203</v>
      </c>
      <c r="I34" s="20" t="s">
        <v>204</v>
      </c>
      <c r="J34" s="20" t="s">
        <v>205</v>
      </c>
      <c r="K34" s="22" t="s">
        <v>206</v>
      </c>
    </row>
    <row r="35" spans="1:11" s="15" customFormat="1" ht="38.25" customHeight="1">
      <c r="A35" s="16">
        <v>30</v>
      </c>
      <c r="B35" s="16">
        <v>45</v>
      </c>
      <c r="C35" s="17" t="s">
        <v>165</v>
      </c>
      <c r="D35" s="18" t="s">
        <v>207</v>
      </c>
      <c r="E35" s="19" t="s">
        <v>208</v>
      </c>
      <c r="F35" s="20" t="s">
        <v>67</v>
      </c>
      <c r="G35" s="21" t="s">
        <v>209</v>
      </c>
      <c r="H35" s="19" t="s">
        <v>210</v>
      </c>
      <c r="I35" s="20" t="s">
        <v>211</v>
      </c>
      <c r="J35" s="20" t="s">
        <v>205</v>
      </c>
      <c r="K35" s="22" t="s">
        <v>206</v>
      </c>
    </row>
    <row r="36" spans="1:11" s="15" customFormat="1" ht="38.25" customHeight="1">
      <c r="A36" s="16">
        <v>31</v>
      </c>
      <c r="B36" s="16">
        <v>32</v>
      </c>
      <c r="C36" s="17" t="s">
        <v>134</v>
      </c>
      <c r="D36" s="18" t="s">
        <v>148</v>
      </c>
      <c r="E36" s="19" t="s">
        <v>149</v>
      </c>
      <c r="F36" s="20" t="s">
        <v>67</v>
      </c>
      <c r="G36" s="21" t="s">
        <v>150</v>
      </c>
      <c r="H36" s="19" t="s">
        <v>151</v>
      </c>
      <c r="I36" s="20" t="s">
        <v>152</v>
      </c>
      <c r="J36" s="20" t="s">
        <v>153</v>
      </c>
      <c r="K36" s="22" t="s">
        <v>23</v>
      </c>
    </row>
    <row r="37" spans="1:11" s="15" customFormat="1" ht="38.25" customHeight="1">
      <c r="A37" s="16">
        <v>32</v>
      </c>
      <c r="B37" s="16">
        <v>33</v>
      </c>
      <c r="C37" s="17" t="s">
        <v>134</v>
      </c>
      <c r="D37" s="18" t="s">
        <v>154</v>
      </c>
      <c r="E37" s="19" t="s">
        <v>155</v>
      </c>
      <c r="F37" s="20" t="s">
        <v>67</v>
      </c>
      <c r="G37" s="21" t="s">
        <v>156</v>
      </c>
      <c r="H37" s="19" t="s">
        <v>157</v>
      </c>
      <c r="I37" s="20" t="s">
        <v>158</v>
      </c>
      <c r="J37" s="20" t="s">
        <v>71</v>
      </c>
      <c r="K37" s="22" t="s">
        <v>23</v>
      </c>
    </row>
    <row r="38" spans="1:11" s="15" customFormat="1" ht="38.25" customHeight="1">
      <c r="A38" s="16">
        <v>33</v>
      </c>
      <c r="B38" s="16">
        <v>8</v>
      </c>
      <c r="C38" s="17" t="s">
        <v>16</v>
      </c>
      <c r="D38" s="18" t="s">
        <v>46</v>
      </c>
      <c r="E38" s="19" t="s">
        <v>47</v>
      </c>
      <c r="F38" s="26">
        <v>1</v>
      </c>
      <c r="G38" s="21" t="s">
        <v>48</v>
      </c>
      <c r="H38" s="19" t="s">
        <v>49</v>
      </c>
      <c r="I38" s="20" t="s">
        <v>50</v>
      </c>
      <c r="J38" s="20" t="s">
        <v>51</v>
      </c>
      <c r="K38" s="22" t="s">
        <v>23</v>
      </c>
    </row>
    <row r="39" spans="1:11" s="15" customFormat="1" ht="38.25" customHeight="1">
      <c r="A39" s="16">
        <v>34</v>
      </c>
      <c r="B39" s="16">
        <v>9</v>
      </c>
      <c r="C39" s="17" t="s">
        <v>16</v>
      </c>
      <c r="D39" s="18" t="s">
        <v>52</v>
      </c>
      <c r="E39" s="19" t="s">
        <v>53</v>
      </c>
      <c r="F39" s="20">
        <v>2</v>
      </c>
      <c r="G39" s="21" t="s">
        <v>54</v>
      </c>
      <c r="H39" s="19" t="s">
        <v>55</v>
      </c>
      <c r="I39" s="20" t="s">
        <v>21</v>
      </c>
      <c r="J39" s="20" t="s">
        <v>22</v>
      </c>
      <c r="K39" s="22" t="s">
        <v>23</v>
      </c>
    </row>
    <row r="40" spans="1:11" s="15" customFormat="1" ht="38.25" customHeight="1">
      <c r="A40" s="16">
        <v>35</v>
      </c>
      <c r="B40" s="16">
        <v>10</v>
      </c>
      <c r="C40" s="17" t="s">
        <v>16</v>
      </c>
      <c r="D40" s="18" t="s">
        <v>52</v>
      </c>
      <c r="E40" s="19" t="s">
        <v>53</v>
      </c>
      <c r="F40" s="20">
        <v>2</v>
      </c>
      <c r="G40" s="27" t="s">
        <v>56</v>
      </c>
      <c r="H40" s="28" t="s">
        <v>57</v>
      </c>
      <c r="I40" s="26" t="s">
        <v>21</v>
      </c>
      <c r="J40" s="26" t="s">
        <v>22</v>
      </c>
      <c r="K40" s="22" t="s">
        <v>23</v>
      </c>
    </row>
    <row r="41" spans="1:11" s="15" customFormat="1" ht="38.25" customHeight="1">
      <c r="A41" s="16">
        <v>36</v>
      </c>
      <c r="B41" s="16">
        <v>24</v>
      </c>
      <c r="C41" s="17" t="s">
        <v>64</v>
      </c>
      <c r="D41" s="18" t="s">
        <v>117</v>
      </c>
      <c r="E41" s="19" t="s">
        <v>118</v>
      </c>
      <c r="F41" s="20" t="s">
        <v>67</v>
      </c>
      <c r="G41" s="21" t="s">
        <v>119</v>
      </c>
      <c r="H41" s="19" t="s">
        <v>120</v>
      </c>
      <c r="I41" s="20" t="s">
        <v>121</v>
      </c>
      <c r="J41" s="20" t="s">
        <v>81</v>
      </c>
      <c r="K41" s="22" t="s">
        <v>39</v>
      </c>
    </row>
    <row r="42" spans="1:11" s="15" customFormat="1" ht="38.25" customHeight="1">
      <c r="A42" s="16">
        <v>37</v>
      </c>
      <c r="B42" s="16">
        <v>42</v>
      </c>
      <c r="C42" s="17" t="s">
        <v>165</v>
      </c>
      <c r="D42" s="18" t="s">
        <v>194</v>
      </c>
      <c r="E42" s="19" t="s">
        <v>195</v>
      </c>
      <c r="F42" s="20" t="s">
        <v>196</v>
      </c>
      <c r="G42" s="21" t="s">
        <v>197</v>
      </c>
      <c r="H42" s="19" t="s">
        <v>198</v>
      </c>
      <c r="I42" s="20" t="s">
        <v>199</v>
      </c>
      <c r="J42" s="20" t="s">
        <v>100</v>
      </c>
      <c r="K42" s="22" t="s">
        <v>23</v>
      </c>
    </row>
    <row r="43" spans="1:11" s="15" customFormat="1" ht="38.25" customHeight="1">
      <c r="A43" s="16">
        <v>38</v>
      </c>
      <c r="B43" s="16">
        <v>49</v>
      </c>
      <c r="C43" s="17" t="s">
        <v>212</v>
      </c>
      <c r="D43" s="18" t="s">
        <v>194</v>
      </c>
      <c r="E43" s="19" t="s">
        <v>195</v>
      </c>
      <c r="F43" s="20" t="s">
        <v>196</v>
      </c>
      <c r="G43" s="21" t="s">
        <v>226</v>
      </c>
      <c r="H43" s="19" t="s">
        <v>227</v>
      </c>
      <c r="I43" s="20" t="s">
        <v>199</v>
      </c>
      <c r="J43" s="20" t="s">
        <v>100</v>
      </c>
      <c r="K43" s="22" t="s">
        <v>23</v>
      </c>
    </row>
    <row r="44" spans="1:11" s="15" customFormat="1" ht="38.25" customHeight="1">
      <c r="A44" s="16">
        <v>39</v>
      </c>
      <c r="B44" s="16">
        <v>40</v>
      </c>
      <c r="C44" s="17" t="s">
        <v>159</v>
      </c>
      <c r="D44" s="18" t="s">
        <v>185</v>
      </c>
      <c r="E44" s="19" t="s">
        <v>186</v>
      </c>
      <c r="F44" s="20" t="s">
        <v>67</v>
      </c>
      <c r="G44" s="21" t="s">
        <v>187</v>
      </c>
      <c r="H44" s="19" t="s">
        <v>188</v>
      </c>
      <c r="I44" s="20" t="s">
        <v>21</v>
      </c>
      <c r="J44" s="20" t="s">
        <v>116</v>
      </c>
      <c r="K44" s="22" t="s">
        <v>23</v>
      </c>
    </row>
    <row r="45" spans="1:11" s="15" customFormat="1" ht="38.25" customHeight="1">
      <c r="A45" s="16">
        <v>40</v>
      </c>
      <c r="B45" s="16">
        <v>97</v>
      </c>
      <c r="C45" s="17" t="s">
        <v>16</v>
      </c>
      <c r="D45" s="18" t="s">
        <v>237</v>
      </c>
      <c r="E45" s="19" t="s">
        <v>238</v>
      </c>
      <c r="F45" s="20" t="s">
        <v>67</v>
      </c>
      <c r="G45" s="21" t="s">
        <v>239</v>
      </c>
      <c r="H45" s="19" t="s">
        <v>240</v>
      </c>
      <c r="I45" s="20" t="s">
        <v>241</v>
      </c>
      <c r="J45" s="20" t="s">
        <v>242</v>
      </c>
      <c r="K45" s="22" t="s">
        <v>206</v>
      </c>
    </row>
    <row r="46" spans="1:11" s="15" customFormat="1" ht="38.25" customHeight="1">
      <c r="A46" s="16">
        <v>41</v>
      </c>
      <c r="B46" s="16">
        <v>98</v>
      </c>
      <c r="C46" s="17" t="s">
        <v>16</v>
      </c>
      <c r="D46" s="18" t="s">
        <v>237</v>
      </c>
      <c r="E46" s="19" t="s">
        <v>238</v>
      </c>
      <c r="F46" s="20" t="s">
        <v>67</v>
      </c>
      <c r="G46" s="21" t="s">
        <v>243</v>
      </c>
      <c r="H46" s="19" t="s">
        <v>244</v>
      </c>
      <c r="I46" s="20" t="s">
        <v>241</v>
      </c>
      <c r="J46" s="20" t="s">
        <v>242</v>
      </c>
      <c r="K46" s="22" t="s">
        <v>206</v>
      </c>
    </row>
    <row r="47" spans="1:11" s="15" customFormat="1" ht="38.25" customHeight="1">
      <c r="A47" s="16">
        <v>42</v>
      </c>
      <c r="B47" s="16">
        <v>39</v>
      </c>
      <c r="C47" s="17" t="s">
        <v>165</v>
      </c>
      <c r="D47" s="18" t="s">
        <v>179</v>
      </c>
      <c r="E47" s="19" t="s">
        <v>180</v>
      </c>
      <c r="F47" s="20" t="s">
        <v>67</v>
      </c>
      <c r="G47" s="21" t="s">
        <v>181</v>
      </c>
      <c r="H47" s="19" t="s">
        <v>182</v>
      </c>
      <c r="I47" s="20" t="s">
        <v>183</v>
      </c>
      <c r="J47" s="20" t="s">
        <v>184</v>
      </c>
      <c r="K47" s="22" t="s">
        <v>172</v>
      </c>
    </row>
    <row r="48" spans="1:11" s="15" customFormat="1" ht="38.25" customHeight="1">
      <c r="A48" s="16">
        <v>43</v>
      </c>
      <c r="B48" s="16">
        <v>71</v>
      </c>
      <c r="C48" s="17" t="s">
        <v>165</v>
      </c>
      <c r="D48" s="18" t="s">
        <v>228</v>
      </c>
      <c r="E48" s="19" t="s">
        <v>229</v>
      </c>
      <c r="F48" s="26">
        <v>1</v>
      </c>
      <c r="G48" s="21" t="s">
        <v>255</v>
      </c>
      <c r="H48" s="19" t="s">
        <v>231</v>
      </c>
      <c r="I48" s="20" t="s">
        <v>232</v>
      </c>
      <c r="J48" s="20" t="s">
        <v>205</v>
      </c>
      <c r="K48" s="22" t="s">
        <v>172</v>
      </c>
    </row>
    <row r="49" spans="1:11" s="15" customFormat="1" ht="38.25" customHeight="1">
      <c r="A49" s="16">
        <v>44</v>
      </c>
      <c r="B49" s="16">
        <v>25</v>
      </c>
      <c r="C49" s="17" t="s">
        <v>64</v>
      </c>
      <c r="D49" s="18" t="s">
        <v>122</v>
      </c>
      <c r="E49" s="19" t="s">
        <v>123</v>
      </c>
      <c r="F49" s="20">
        <v>1</v>
      </c>
      <c r="G49" s="21" t="s">
        <v>124</v>
      </c>
      <c r="H49" s="19" t="s">
        <v>125</v>
      </c>
      <c r="I49" s="20" t="s">
        <v>126</v>
      </c>
      <c r="J49" s="20" t="s">
        <v>127</v>
      </c>
      <c r="K49" s="22" t="s">
        <v>23</v>
      </c>
    </row>
    <row r="50" spans="1:11" s="15" customFormat="1" ht="38.25" customHeight="1">
      <c r="A50" s="16">
        <v>45</v>
      </c>
      <c r="B50" s="16">
        <v>26</v>
      </c>
      <c r="C50" s="17" t="s">
        <v>64</v>
      </c>
      <c r="D50" s="18" t="s">
        <v>128</v>
      </c>
      <c r="E50" s="19" t="s">
        <v>129</v>
      </c>
      <c r="F50" s="20" t="s">
        <v>67</v>
      </c>
      <c r="G50" s="21" t="s">
        <v>130</v>
      </c>
      <c r="H50" s="19" t="s">
        <v>131</v>
      </c>
      <c r="I50" s="20" t="s">
        <v>132</v>
      </c>
      <c r="J50" s="20" t="s">
        <v>133</v>
      </c>
      <c r="K50" s="22" t="s">
        <v>23</v>
      </c>
    </row>
    <row r="51" spans="1:11" s="15" customFormat="1" ht="38.25" customHeight="1">
      <c r="A51" s="16">
        <v>46</v>
      </c>
      <c r="B51" s="16">
        <v>11</v>
      </c>
      <c r="C51" s="17" t="s">
        <v>16</v>
      </c>
      <c r="D51" s="18" t="s">
        <v>58</v>
      </c>
      <c r="E51" s="19" t="s">
        <v>59</v>
      </c>
      <c r="F51" s="20">
        <v>1</v>
      </c>
      <c r="G51" s="21" t="s">
        <v>60</v>
      </c>
      <c r="H51" s="19" t="s">
        <v>61</v>
      </c>
      <c r="I51" s="20" t="s">
        <v>21</v>
      </c>
      <c r="J51" s="20" t="s">
        <v>22</v>
      </c>
      <c r="K51" s="22" t="s">
        <v>23</v>
      </c>
    </row>
    <row r="52" spans="1:11" s="15" customFormat="1" ht="38.25" customHeight="1">
      <c r="A52" s="16">
        <v>47</v>
      </c>
      <c r="B52" s="16">
        <v>12</v>
      </c>
      <c r="C52" s="17" t="s">
        <v>16</v>
      </c>
      <c r="D52" s="18" t="s">
        <v>58</v>
      </c>
      <c r="E52" s="19" t="s">
        <v>59</v>
      </c>
      <c r="F52" s="20">
        <v>1</v>
      </c>
      <c r="G52" s="21" t="s">
        <v>62</v>
      </c>
      <c r="H52" s="19" t="s">
        <v>63</v>
      </c>
      <c r="I52" s="20" t="s">
        <v>21</v>
      </c>
      <c r="J52" s="20" t="s">
        <v>22</v>
      </c>
      <c r="K52" s="22" t="s">
        <v>23</v>
      </c>
    </row>
    <row r="53" spans="1:11" s="38" customFormat="1" ht="21.75" customHeight="1">
      <c r="A53" s="30"/>
      <c r="B53" s="31"/>
      <c r="C53" s="31"/>
      <c r="D53" s="32"/>
      <c r="E53" s="33"/>
      <c r="F53" s="34"/>
      <c r="G53" s="35"/>
      <c r="H53" s="33"/>
      <c r="I53" s="34"/>
      <c r="J53" s="34"/>
      <c r="K53" s="36"/>
    </row>
    <row r="54" spans="1:11" ht="15.75">
      <c r="A54" s="39"/>
      <c r="B54" s="39"/>
      <c r="C54" s="39"/>
      <c r="D54" s="40" t="s">
        <v>245</v>
      </c>
      <c r="E54" s="40"/>
      <c r="F54" s="40"/>
      <c r="G54" s="40"/>
      <c r="H54" s="40"/>
      <c r="I54" s="41" t="s">
        <v>246</v>
      </c>
      <c r="J54" s="42"/>
      <c r="K54" s="43"/>
    </row>
    <row r="55" spans="1:11" ht="15.75">
      <c r="A55" s="39"/>
      <c r="B55" s="39"/>
      <c r="C55" s="39"/>
      <c r="D55" s="40"/>
      <c r="E55" s="40"/>
      <c r="F55" s="40"/>
      <c r="G55" s="40"/>
      <c r="H55" s="40"/>
      <c r="I55" s="41"/>
      <c r="J55" s="42"/>
      <c r="K55" s="43"/>
    </row>
    <row r="56" spans="1:11" ht="15.75">
      <c r="A56" s="39"/>
      <c r="B56" s="39"/>
      <c r="C56" s="39"/>
      <c r="D56" s="40" t="s">
        <v>247</v>
      </c>
      <c r="E56" s="40"/>
      <c r="F56" s="40"/>
      <c r="G56" s="40"/>
      <c r="H56" s="40"/>
      <c r="I56" s="45" t="s">
        <v>248</v>
      </c>
      <c r="J56" s="42"/>
      <c r="K56" s="43"/>
    </row>
    <row r="57" spans="1:11" ht="15.75">
      <c r="A57" s="39"/>
      <c r="B57" s="39"/>
      <c r="C57" s="39"/>
      <c r="D57" s="40"/>
      <c r="E57" s="40"/>
      <c r="F57" s="40"/>
      <c r="G57" s="40"/>
      <c r="H57" s="40"/>
      <c r="I57" s="41"/>
      <c r="J57" s="42"/>
      <c r="K57" s="43"/>
    </row>
    <row r="58" spans="1:11" ht="15.75">
      <c r="A58" s="39"/>
      <c r="B58" s="39"/>
      <c r="C58" s="39"/>
      <c r="D58" s="40" t="s">
        <v>249</v>
      </c>
      <c r="E58" s="40"/>
      <c r="F58" s="40"/>
      <c r="G58" s="40"/>
      <c r="H58" s="40"/>
      <c r="I58" s="41" t="s">
        <v>250</v>
      </c>
      <c r="J58" s="42"/>
      <c r="K58" s="43"/>
    </row>
    <row r="59" spans="1:11" ht="15.75">
      <c r="A59" s="39"/>
      <c r="B59" s="39"/>
      <c r="C59" s="39"/>
      <c r="D59" s="40"/>
      <c r="E59" s="40"/>
      <c r="F59" s="40"/>
      <c r="G59" s="40"/>
      <c r="H59" s="40"/>
      <c r="I59" s="41"/>
      <c r="J59" s="42"/>
      <c r="K59" s="43"/>
    </row>
    <row r="60" spans="1:11" ht="15.75">
      <c r="A60" s="39"/>
      <c r="B60" s="39"/>
      <c r="C60" s="39"/>
      <c r="D60" s="40" t="s">
        <v>251</v>
      </c>
      <c r="E60" s="40"/>
      <c r="F60" s="40"/>
      <c r="G60" s="40"/>
      <c r="H60" s="40"/>
      <c r="I60" s="41" t="s">
        <v>252</v>
      </c>
      <c r="J60" s="42"/>
      <c r="K60" s="43"/>
    </row>
  </sheetData>
  <autoFilter ref="A5:K40"/>
  <mergeCells count="3">
    <mergeCell ref="A1:K1"/>
    <mergeCell ref="A2:K2"/>
    <mergeCell ref="A3:K3"/>
  </mergeCells>
  <conditionalFormatting sqref="G35:I35">
    <cfRule type="timePeriod" dxfId="39" priority="2" timePeriod="thisWeek">
      <formula>AND(TODAY()-ROUNDDOWN(G35,0)&lt;=WEEKDAY(TODAY())-1,ROUNDDOWN(G35,0)-TODAY()&lt;=7-WEEKDAY(TODAY()))</formula>
    </cfRule>
  </conditionalFormatting>
  <conditionalFormatting sqref="G35:I35">
    <cfRule type="timePeriod" dxfId="38" priority="1" stopIfTrue="1" timePeriod="last7Days">
      <formula>AND(TODAY()-FLOOR(G35,1)&lt;=6,FLOOR(G35,1)&lt;=TODAY())</formula>
    </cfRule>
  </conditionalFormatting>
  <pageMargins left="0.27559055118110237" right="0.19685039370078741" top="0.19685039370078741" bottom="0.15748031496062992" header="0.19685039370078741" footer="0.15748031496062992"/>
  <pageSetup paperSize="9" scale="67" fitToHeight="0" orientation="portrait" copies="2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JE23"/>
  <sheetViews>
    <sheetView view="pageBreakPreview" zoomScale="75" zoomScaleNormal="100" zoomScaleSheetLayoutView="75" workbookViewId="0">
      <selection activeCell="J49" sqref="J49"/>
    </sheetView>
  </sheetViews>
  <sheetFormatPr defaultRowHeight="12.75"/>
  <cols>
    <col min="1" max="1" width="4.28515625" style="114" customWidth="1"/>
    <col min="2" max="2" width="5.140625" style="114" hidden="1" customWidth="1"/>
    <col min="3" max="3" width="4.5703125" style="114" customWidth="1"/>
    <col min="4" max="4" width="17.28515625" style="114" customWidth="1"/>
    <col min="5" max="5" width="8" style="114" hidden="1" customWidth="1"/>
    <col min="6" max="6" width="7.7109375" style="114" hidden="1" customWidth="1"/>
    <col min="7" max="7" width="28" style="114" customWidth="1"/>
    <col min="8" max="8" width="9.140625" style="114" hidden="1" customWidth="1"/>
    <col min="9" max="9" width="14.28515625" style="114" hidden="1" customWidth="1"/>
    <col min="10" max="10" width="0" style="114" hidden="1" customWidth="1"/>
    <col min="11" max="11" width="18.42578125" style="114" customWidth="1"/>
    <col min="12" max="13" width="6.42578125" style="114" customWidth="1"/>
    <col min="14" max="14" width="9.140625" style="114" customWidth="1"/>
    <col min="15" max="15" width="3.42578125" style="114" customWidth="1"/>
    <col min="16" max="17" width="6.42578125" style="114" customWidth="1"/>
    <col min="18" max="18" width="9.140625" style="114" customWidth="1"/>
    <col min="19" max="19" width="3.42578125" style="114" customWidth="1"/>
    <col min="20" max="21" width="6.42578125" style="114" customWidth="1"/>
    <col min="22" max="22" width="9.140625" style="114" customWidth="1"/>
    <col min="23" max="23" width="3.42578125" style="114" customWidth="1"/>
    <col min="24" max="25" width="6.42578125" style="114" customWidth="1"/>
    <col min="26" max="26" width="9.5703125" style="114" customWidth="1"/>
    <col min="27" max="27" width="3.7109375" style="114" customWidth="1"/>
    <col min="28" max="29" width="6.42578125" style="114" customWidth="1"/>
    <col min="30" max="30" width="8.5703125" style="114" customWidth="1"/>
    <col min="31" max="31" width="4.140625" style="114" customWidth="1"/>
    <col min="32" max="33" width="6.42578125" style="114" customWidth="1"/>
    <col min="34" max="34" width="5.7109375" style="114" hidden="1" customWidth="1"/>
    <col min="35" max="35" width="9.7109375" style="114" customWidth="1"/>
    <col min="36" max="16384" width="9.140625" style="114"/>
  </cols>
  <sheetData>
    <row r="1" spans="1:265" ht="60" customHeight="1">
      <c r="A1" s="193" t="s">
        <v>256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</row>
    <row r="2" spans="1:265" ht="24" customHeight="1">
      <c r="A2" s="214" t="s">
        <v>257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</row>
    <row r="3" spans="1:265" ht="12.75" customHeight="1">
      <c r="A3" s="214" t="s">
        <v>329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  <c r="AI3" s="214"/>
      <c r="AJ3" s="214"/>
      <c r="AK3" s="215"/>
      <c r="AL3" s="215"/>
      <c r="AM3" s="215"/>
      <c r="AN3" s="215"/>
      <c r="AO3" s="215"/>
      <c r="AP3" s="215"/>
      <c r="AQ3" s="215"/>
      <c r="AR3" s="215"/>
      <c r="AS3" s="215"/>
      <c r="AT3" s="215"/>
      <c r="AU3" s="215"/>
      <c r="AV3" s="215"/>
      <c r="AW3" s="215"/>
      <c r="AX3" s="215"/>
      <c r="AY3" s="215"/>
      <c r="AZ3" s="215"/>
      <c r="BA3" s="215"/>
      <c r="BB3" s="215"/>
      <c r="BC3" s="215"/>
      <c r="BD3" s="215"/>
      <c r="BE3" s="215"/>
      <c r="BF3" s="215"/>
      <c r="BG3" s="215"/>
      <c r="BH3" s="215"/>
      <c r="BI3" s="215"/>
      <c r="BJ3" s="215"/>
      <c r="BK3" s="215"/>
      <c r="BL3" s="215"/>
      <c r="BM3" s="215"/>
      <c r="BN3" s="215"/>
      <c r="BO3" s="215"/>
      <c r="BP3" s="215"/>
      <c r="BQ3" s="215"/>
      <c r="BR3" s="215"/>
      <c r="BS3" s="215"/>
      <c r="BT3" s="215"/>
      <c r="BU3" s="215"/>
      <c r="BV3" s="215"/>
      <c r="BW3" s="215"/>
      <c r="BX3" s="215"/>
      <c r="BY3" s="215"/>
      <c r="BZ3" s="215"/>
      <c r="CA3" s="215"/>
      <c r="CB3" s="215"/>
      <c r="CC3" s="215"/>
      <c r="CD3" s="215"/>
      <c r="CE3" s="215"/>
      <c r="CF3" s="215"/>
      <c r="CG3" s="215"/>
      <c r="CH3" s="215"/>
      <c r="CI3" s="215"/>
      <c r="CJ3" s="215"/>
      <c r="CK3" s="215"/>
      <c r="CL3" s="215"/>
      <c r="CM3" s="215"/>
      <c r="CN3" s="215"/>
      <c r="CO3" s="215"/>
      <c r="CP3" s="215"/>
      <c r="CQ3" s="215"/>
      <c r="CR3" s="215"/>
      <c r="CS3" s="215"/>
      <c r="CT3" s="215"/>
      <c r="CU3" s="215"/>
      <c r="CV3" s="215"/>
      <c r="CW3" s="215"/>
      <c r="CX3" s="215"/>
      <c r="CY3" s="215"/>
      <c r="CZ3" s="215"/>
      <c r="DA3" s="215"/>
      <c r="DB3" s="215"/>
      <c r="DC3" s="215"/>
      <c r="DD3" s="215"/>
      <c r="DE3" s="215"/>
      <c r="DF3" s="215"/>
      <c r="DG3" s="215"/>
      <c r="DH3" s="215"/>
      <c r="DI3" s="215"/>
      <c r="DJ3" s="215"/>
      <c r="DK3" s="215"/>
      <c r="DL3" s="215"/>
      <c r="DM3" s="215"/>
      <c r="DN3" s="215"/>
      <c r="DO3" s="215"/>
      <c r="DP3" s="215"/>
      <c r="DQ3" s="215"/>
      <c r="DR3" s="215"/>
      <c r="DS3" s="215"/>
      <c r="DT3" s="215"/>
      <c r="DU3" s="215"/>
      <c r="DV3" s="215"/>
      <c r="DW3" s="215"/>
      <c r="DX3" s="215"/>
      <c r="DY3" s="215"/>
      <c r="DZ3" s="215"/>
      <c r="EA3" s="215"/>
      <c r="EB3" s="215"/>
      <c r="EC3" s="215"/>
      <c r="ED3" s="215"/>
      <c r="EE3" s="215"/>
      <c r="EF3" s="215"/>
      <c r="EG3" s="215"/>
      <c r="EH3" s="215"/>
      <c r="EI3" s="215"/>
      <c r="EJ3" s="215"/>
      <c r="EK3" s="215"/>
      <c r="EL3" s="215"/>
      <c r="EM3" s="215"/>
      <c r="EN3" s="215"/>
      <c r="EO3" s="215"/>
      <c r="EP3" s="215"/>
      <c r="EQ3" s="215"/>
      <c r="ER3" s="215"/>
      <c r="ES3" s="215"/>
      <c r="ET3" s="215"/>
      <c r="EU3" s="215"/>
      <c r="EV3" s="215"/>
      <c r="EW3" s="215"/>
      <c r="EX3" s="215"/>
      <c r="EY3" s="215"/>
      <c r="EZ3" s="215"/>
      <c r="FA3" s="215"/>
      <c r="FB3" s="215"/>
      <c r="FC3" s="215"/>
      <c r="FD3" s="215"/>
      <c r="FE3" s="215"/>
      <c r="FF3" s="215"/>
      <c r="FG3" s="215"/>
      <c r="FH3" s="215"/>
      <c r="FI3" s="215"/>
      <c r="FJ3" s="215"/>
      <c r="FK3" s="215"/>
      <c r="FL3" s="215"/>
      <c r="FM3" s="215"/>
      <c r="FN3" s="215"/>
      <c r="FO3" s="215"/>
      <c r="FP3" s="215"/>
      <c r="FQ3" s="215"/>
      <c r="FR3" s="215"/>
      <c r="FS3" s="215"/>
      <c r="FT3" s="215"/>
      <c r="FU3" s="215"/>
      <c r="FV3" s="215"/>
      <c r="FW3" s="215"/>
      <c r="FX3" s="215"/>
      <c r="FY3" s="215"/>
      <c r="FZ3" s="215"/>
      <c r="GA3" s="215"/>
      <c r="GB3" s="215"/>
      <c r="GC3" s="215"/>
      <c r="GD3" s="215"/>
      <c r="GE3" s="215"/>
      <c r="GF3" s="215"/>
      <c r="GG3" s="215"/>
      <c r="GH3" s="215"/>
      <c r="GI3" s="215"/>
      <c r="GJ3" s="215"/>
      <c r="GK3" s="215"/>
      <c r="GL3" s="215"/>
      <c r="GM3" s="215"/>
      <c r="GN3" s="215"/>
      <c r="GO3" s="215"/>
      <c r="GP3" s="215"/>
      <c r="GQ3" s="215"/>
      <c r="GR3" s="215"/>
      <c r="GS3" s="215"/>
      <c r="GT3" s="215"/>
      <c r="GU3" s="215"/>
      <c r="GV3" s="215"/>
      <c r="GW3" s="215"/>
      <c r="GX3" s="215"/>
      <c r="GY3" s="215"/>
      <c r="GZ3" s="215"/>
      <c r="HA3" s="215"/>
      <c r="HB3" s="215"/>
      <c r="HC3" s="215"/>
      <c r="HD3" s="215"/>
      <c r="HE3" s="215"/>
      <c r="HF3" s="215"/>
      <c r="HG3" s="215"/>
      <c r="HH3" s="215"/>
      <c r="HI3" s="215"/>
      <c r="HJ3" s="215"/>
      <c r="HK3" s="215"/>
      <c r="HL3" s="215"/>
      <c r="HM3" s="215"/>
      <c r="HN3" s="215"/>
      <c r="HO3" s="215"/>
      <c r="HP3" s="215"/>
      <c r="HQ3" s="215"/>
      <c r="HR3" s="215"/>
      <c r="HS3" s="215"/>
      <c r="HT3" s="215"/>
      <c r="HU3" s="215"/>
      <c r="HV3" s="215"/>
      <c r="HW3" s="215"/>
      <c r="HX3" s="215"/>
      <c r="HY3" s="215"/>
      <c r="HZ3" s="215"/>
      <c r="IA3" s="215"/>
      <c r="IB3" s="215"/>
      <c r="IC3" s="215"/>
      <c r="ID3" s="215"/>
      <c r="IE3" s="215"/>
      <c r="IF3" s="215"/>
      <c r="IG3" s="215"/>
      <c r="IH3" s="215"/>
      <c r="II3" s="215"/>
      <c r="IJ3" s="215"/>
      <c r="IK3" s="215"/>
      <c r="IL3" s="215"/>
      <c r="IM3" s="215"/>
      <c r="IN3" s="215"/>
      <c r="IO3" s="215"/>
      <c r="IP3" s="215"/>
      <c r="IQ3" s="215"/>
      <c r="IR3" s="215"/>
      <c r="IS3" s="215"/>
      <c r="IT3" s="215"/>
      <c r="IU3" s="215"/>
      <c r="IV3" s="215"/>
      <c r="IW3" s="215"/>
      <c r="IX3" s="215"/>
      <c r="IY3" s="215"/>
      <c r="IZ3" s="215"/>
      <c r="JA3" s="215"/>
      <c r="JB3" s="215"/>
      <c r="JC3" s="215"/>
      <c r="JD3" s="215"/>
      <c r="JE3" s="215"/>
    </row>
    <row r="4" spans="1:265" ht="14.25">
      <c r="A4" s="216" t="s">
        <v>259</v>
      </c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  <c r="CL4" s="217"/>
      <c r="CM4" s="217"/>
      <c r="CN4" s="217"/>
      <c r="CO4" s="217"/>
      <c r="CP4" s="217"/>
      <c r="CQ4" s="217"/>
      <c r="CR4" s="217"/>
      <c r="CS4" s="217"/>
      <c r="CT4" s="217"/>
      <c r="CU4" s="217"/>
      <c r="CV4" s="217"/>
      <c r="CW4" s="217"/>
      <c r="CX4" s="217"/>
      <c r="CY4" s="217"/>
      <c r="CZ4" s="217"/>
      <c r="DA4" s="217"/>
      <c r="DB4" s="217"/>
      <c r="DC4" s="217"/>
      <c r="DD4" s="217"/>
      <c r="DE4" s="217"/>
      <c r="DF4" s="217"/>
      <c r="DG4" s="217"/>
      <c r="DH4" s="217"/>
      <c r="DI4" s="217"/>
      <c r="DJ4" s="217"/>
      <c r="DK4" s="217"/>
      <c r="DL4" s="217"/>
      <c r="DM4" s="217"/>
      <c r="DN4" s="217"/>
      <c r="DO4" s="217"/>
      <c r="DP4" s="217"/>
      <c r="DQ4" s="217"/>
      <c r="DR4" s="217"/>
      <c r="DS4" s="217"/>
      <c r="DT4" s="217"/>
      <c r="DU4" s="217"/>
      <c r="DV4" s="217"/>
      <c r="DW4" s="217"/>
      <c r="DX4" s="217"/>
      <c r="DY4" s="217"/>
      <c r="DZ4" s="217"/>
      <c r="EA4" s="217"/>
      <c r="EB4" s="217"/>
      <c r="EC4" s="217"/>
      <c r="ED4" s="217"/>
      <c r="EE4" s="217"/>
      <c r="EF4" s="217"/>
      <c r="EG4" s="217"/>
      <c r="EH4" s="217"/>
      <c r="EI4" s="217"/>
      <c r="EJ4" s="217"/>
      <c r="EK4" s="217"/>
      <c r="EL4" s="217"/>
      <c r="EM4" s="217"/>
      <c r="EN4" s="217"/>
      <c r="EO4" s="217"/>
      <c r="EP4" s="217"/>
      <c r="EQ4" s="217"/>
      <c r="ER4" s="217"/>
      <c r="ES4" s="217"/>
      <c r="ET4" s="217"/>
      <c r="EU4" s="217"/>
      <c r="EV4" s="217"/>
      <c r="EW4" s="217"/>
      <c r="EX4" s="217"/>
      <c r="EY4" s="217"/>
      <c r="EZ4" s="217"/>
      <c r="FA4" s="217"/>
      <c r="FB4" s="217"/>
      <c r="FC4" s="217"/>
      <c r="FD4" s="217"/>
      <c r="FE4" s="217"/>
      <c r="FF4" s="217"/>
      <c r="FG4" s="217"/>
      <c r="FH4" s="217"/>
      <c r="FI4" s="217"/>
      <c r="FJ4" s="217"/>
      <c r="FK4" s="217"/>
      <c r="FL4" s="217"/>
      <c r="FM4" s="217"/>
      <c r="FN4" s="217"/>
      <c r="FO4" s="217"/>
      <c r="FP4" s="217"/>
      <c r="FQ4" s="217"/>
      <c r="FR4" s="217"/>
      <c r="FS4" s="217"/>
      <c r="FT4" s="217"/>
      <c r="FU4" s="217"/>
      <c r="FV4" s="217"/>
      <c r="FW4" s="217"/>
      <c r="FX4" s="217"/>
      <c r="FY4" s="217"/>
      <c r="FZ4" s="217"/>
      <c r="GA4" s="217"/>
      <c r="GB4" s="217"/>
      <c r="GC4" s="217"/>
      <c r="GD4" s="217"/>
      <c r="GE4" s="217"/>
      <c r="GF4" s="217"/>
      <c r="GG4" s="217"/>
      <c r="GH4" s="217"/>
      <c r="GI4" s="217"/>
      <c r="GJ4" s="217"/>
      <c r="GK4" s="217"/>
      <c r="GL4" s="217"/>
      <c r="GM4" s="217"/>
      <c r="GN4" s="217"/>
      <c r="GO4" s="217"/>
      <c r="GP4" s="217"/>
      <c r="GQ4" s="217"/>
      <c r="GR4" s="217"/>
      <c r="GS4" s="217"/>
      <c r="GT4" s="217"/>
      <c r="GU4" s="217"/>
      <c r="GV4" s="217"/>
      <c r="GW4" s="217"/>
      <c r="GX4" s="217"/>
      <c r="GY4" s="217"/>
      <c r="GZ4" s="217"/>
      <c r="HA4" s="217"/>
      <c r="HB4" s="217"/>
      <c r="HC4" s="217"/>
      <c r="HD4" s="217"/>
      <c r="HE4" s="217"/>
      <c r="HF4" s="217"/>
      <c r="HG4" s="217"/>
      <c r="HH4" s="217"/>
      <c r="HI4" s="217"/>
      <c r="HJ4" s="217"/>
      <c r="HK4" s="217"/>
      <c r="HL4" s="217"/>
      <c r="HM4" s="217"/>
      <c r="HN4" s="217"/>
      <c r="HO4" s="217"/>
      <c r="HP4" s="217"/>
      <c r="HQ4" s="217"/>
      <c r="HR4" s="217"/>
      <c r="HS4" s="217"/>
      <c r="HT4" s="217"/>
      <c r="HU4" s="217"/>
      <c r="HV4" s="217"/>
      <c r="HW4" s="217"/>
      <c r="HX4" s="217"/>
      <c r="HY4" s="217"/>
      <c r="HZ4" s="217"/>
      <c r="IA4" s="217"/>
      <c r="IB4" s="217"/>
      <c r="IC4" s="217"/>
      <c r="ID4" s="217"/>
      <c r="IE4" s="217"/>
      <c r="IF4" s="217"/>
      <c r="IG4" s="217"/>
      <c r="IH4" s="217"/>
      <c r="II4" s="217"/>
      <c r="IJ4" s="217"/>
      <c r="IK4" s="217"/>
      <c r="IL4" s="217"/>
      <c r="IM4" s="217"/>
      <c r="IN4" s="217"/>
      <c r="IO4" s="217"/>
      <c r="IP4" s="217"/>
      <c r="IQ4" s="217"/>
      <c r="IR4" s="217"/>
      <c r="IS4" s="217"/>
      <c r="IT4" s="217"/>
      <c r="IU4" s="217"/>
      <c r="IV4" s="217"/>
      <c r="IW4" s="217"/>
      <c r="IX4" s="217"/>
      <c r="IY4" s="217"/>
      <c r="IZ4" s="217"/>
      <c r="JA4" s="217"/>
      <c r="JB4" s="217"/>
      <c r="JC4" s="217"/>
      <c r="JD4" s="217"/>
      <c r="JE4" s="217"/>
    </row>
    <row r="5" spans="1:265" ht="15" customHeight="1">
      <c r="A5" s="214" t="s">
        <v>428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  <c r="AA5" s="214"/>
      <c r="AB5" s="214"/>
      <c r="AC5" s="214"/>
      <c r="AD5" s="214"/>
      <c r="AE5" s="214"/>
      <c r="AF5" s="214"/>
      <c r="AG5" s="214"/>
      <c r="AH5" s="214"/>
      <c r="AI5" s="214"/>
      <c r="AJ5" s="214"/>
      <c r="AK5" s="218"/>
      <c r="AL5" s="218"/>
      <c r="AM5" s="218"/>
      <c r="AN5" s="218"/>
      <c r="AO5" s="218"/>
      <c r="AP5" s="218"/>
      <c r="AQ5" s="218"/>
      <c r="AR5" s="218"/>
      <c r="AS5" s="218"/>
      <c r="AT5" s="218"/>
      <c r="AU5" s="218"/>
      <c r="AV5" s="218"/>
      <c r="AW5" s="218"/>
      <c r="AX5" s="218"/>
      <c r="AY5" s="218"/>
      <c r="AZ5" s="218"/>
      <c r="BA5" s="218"/>
      <c r="BB5" s="218"/>
      <c r="BC5" s="218"/>
      <c r="BD5" s="218"/>
      <c r="BE5" s="218"/>
      <c r="BF5" s="218"/>
      <c r="BG5" s="218"/>
      <c r="BH5" s="218"/>
      <c r="BI5" s="218"/>
      <c r="BJ5" s="218"/>
      <c r="BK5" s="218"/>
      <c r="BL5" s="218"/>
      <c r="BM5" s="218"/>
      <c r="BN5" s="218"/>
      <c r="BO5" s="218"/>
      <c r="BP5" s="218"/>
      <c r="BQ5" s="218"/>
      <c r="BR5" s="218"/>
      <c r="BS5" s="218"/>
      <c r="BT5" s="218"/>
      <c r="BU5" s="218"/>
      <c r="BV5" s="218"/>
      <c r="BW5" s="218"/>
      <c r="BX5" s="218"/>
      <c r="BY5" s="218"/>
      <c r="BZ5" s="218"/>
      <c r="CA5" s="218"/>
      <c r="CB5" s="218"/>
      <c r="CC5" s="218"/>
      <c r="CD5" s="218"/>
      <c r="CE5" s="218"/>
      <c r="CF5" s="218"/>
      <c r="CG5" s="218"/>
      <c r="CH5" s="218"/>
      <c r="CI5" s="218"/>
      <c r="CJ5" s="218"/>
      <c r="CK5" s="218"/>
      <c r="CL5" s="218"/>
      <c r="CM5" s="218"/>
      <c r="CN5" s="218"/>
      <c r="CO5" s="218"/>
      <c r="CP5" s="218"/>
      <c r="CQ5" s="218"/>
      <c r="CR5" s="218"/>
      <c r="CS5" s="218"/>
      <c r="CT5" s="218"/>
      <c r="CU5" s="218"/>
      <c r="CV5" s="218"/>
      <c r="CW5" s="218"/>
      <c r="CX5" s="218"/>
      <c r="CY5" s="218"/>
      <c r="CZ5" s="218"/>
      <c r="DA5" s="218"/>
      <c r="DB5" s="218"/>
      <c r="DC5" s="218"/>
      <c r="DD5" s="218"/>
      <c r="DE5" s="218"/>
      <c r="DF5" s="218"/>
      <c r="DG5" s="218"/>
      <c r="DH5" s="218"/>
      <c r="DI5" s="218"/>
      <c r="DJ5" s="218"/>
      <c r="DK5" s="218"/>
      <c r="DL5" s="218"/>
      <c r="DM5" s="218"/>
      <c r="DN5" s="218"/>
      <c r="DO5" s="218"/>
      <c r="DP5" s="218"/>
      <c r="DQ5" s="218"/>
      <c r="DR5" s="218"/>
      <c r="DS5" s="218"/>
      <c r="DT5" s="218"/>
      <c r="DU5" s="218"/>
      <c r="DV5" s="218"/>
      <c r="DW5" s="218"/>
      <c r="DX5" s="218"/>
      <c r="DY5" s="218"/>
      <c r="DZ5" s="218"/>
      <c r="EA5" s="218"/>
      <c r="EB5" s="218"/>
      <c r="EC5" s="218"/>
      <c r="ED5" s="218"/>
      <c r="EE5" s="218"/>
      <c r="EF5" s="218"/>
      <c r="EG5" s="218"/>
      <c r="EH5" s="218"/>
      <c r="EI5" s="218"/>
      <c r="EJ5" s="218"/>
      <c r="EK5" s="218"/>
      <c r="EL5" s="218"/>
      <c r="EM5" s="218"/>
      <c r="EN5" s="218"/>
      <c r="EO5" s="218"/>
      <c r="EP5" s="218"/>
      <c r="EQ5" s="218"/>
      <c r="ER5" s="218"/>
      <c r="ES5" s="218"/>
      <c r="ET5" s="218"/>
      <c r="EU5" s="218"/>
      <c r="EV5" s="218"/>
      <c r="EW5" s="218"/>
      <c r="EX5" s="218"/>
      <c r="EY5" s="218"/>
      <c r="EZ5" s="218"/>
      <c r="FA5" s="218"/>
      <c r="FB5" s="218"/>
      <c r="FC5" s="218"/>
      <c r="FD5" s="218"/>
      <c r="FE5" s="218"/>
      <c r="FF5" s="218"/>
      <c r="FG5" s="218"/>
      <c r="FH5" s="218"/>
      <c r="FI5" s="218"/>
      <c r="FJ5" s="218"/>
      <c r="FK5" s="218"/>
      <c r="FL5" s="218"/>
      <c r="FM5" s="218"/>
      <c r="FN5" s="218"/>
      <c r="FO5" s="218"/>
      <c r="FP5" s="218"/>
      <c r="FQ5" s="218"/>
      <c r="FR5" s="218"/>
      <c r="FS5" s="218"/>
      <c r="FT5" s="218"/>
      <c r="FU5" s="218"/>
      <c r="FV5" s="218"/>
      <c r="FW5" s="218"/>
      <c r="FX5" s="218"/>
      <c r="FY5" s="218"/>
      <c r="FZ5" s="218"/>
      <c r="GA5" s="218"/>
      <c r="GB5" s="218"/>
      <c r="GC5" s="218"/>
      <c r="GD5" s="218"/>
      <c r="GE5" s="218"/>
      <c r="GF5" s="218"/>
      <c r="GG5" s="218"/>
      <c r="GH5" s="218"/>
      <c r="GI5" s="218"/>
      <c r="GJ5" s="218"/>
      <c r="GK5" s="218"/>
      <c r="GL5" s="218"/>
      <c r="GM5" s="218"/>
      <c r="GN5" s="218"/>
      <c r="GO5" s="218"/>
      <c r="GP5" s="218"/>
      <c r="GQ5" s="218"/>
      <c r="GR5" s="218"/>
      <c r="GS5" s="218"/>
      <c r="GT5" s="218"/>
      <c r="GU5" s="218"/>
      <c r="GV5" s="218"/>
      <c r="GW5" s="218"/>
      <c r="GX5" s="218"/>
      <c r="GY5" s="218"/>
      <c r="GZ5" s="218"/>
      <c r="HA5" s="218"/>
      <c r="HB5" s="218"/>
      <c r="HC5" s="218"/>
      <c r="HD5" s="218"/>
      <c r="HE5" s="218"/>
      <c r="HF5" s="218"/>
      <c r="HG5" s="218"/>
      <c r="HH5" s="218"/>
      <c r="HI5" s="218"/>
      <c r="HJ5" s="218"/>
      <c r="HK5" s="218"/>
      <c r="HL5" s="218"/>
      <c r="HM5" s="218"/>
      <c r="HN5" s="218"/>
      <c r="HO5" s="218"/>
      <c r="HP5" s="218"/>
      <c r="HQ5" s="218"/>
      <c r="HR5" s="218"/>
      <c r="HS5" s="218"/>
      <c r="HT5" s="218"/>
      <c r="HU5" s="218"/>
      <c r="HV5" s="218"/>
      <c r="HW5" s="218"/>
      <c r="HX5" s="218"/>
      <c r="HY5" s="218"/>
      <c r="HZ5" s="218"/>
      <c r="IA5" s="218"/>
      <c r="IB5" s="218"/>
      <c r="IC5" s="218"/>
      <c r="ID5" s="218"/>
      <c r="IE5" s="218"/>
      <c r="IF5" s="218"/>
      <c r="IG5" s="218"/>
      <c r="IH5" s="218"/>
      <c r="II5" s="218"/>
      <c r="IJ5" s="218"/>
      <c r="IK5" s="218"/>
      <c r="IL5" s="218"/>
      <c r="IM5" s="218"/>
      <c r="IN5" s="218"/>
      <c r="IO5" s="218"/>
      <c r="IP5" s="218"/>
      <c r="IQ5" s="218"/>
      <c r="IR5" s="218"/>
      <c r="IS5" s="218"/>
      <c r="IT5" s="218"/>
      <c r="IU5" s="218"/>
      <c r="IV5" s="218"/>
      <c r="IW5" s="218"/>
      <c r="IX5" s="218"/>
      <c r="IY5" s="218"/>
      <c r="IZ5" s="218"/>
      <c r="JA5" s="218"/>
      <c r="JB5" s="218"/>
      <c r="JC5" s="218"/>
      <c r="JD5" s="218"/>
      <c r="JE5" s="218"/>
    </row>
    <row r="6" spans="1:265" ht="15" customHeight="1">
      <c r="A6" s="214" t="s">
        <v>399</v>
      </c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8"/>
      <c r="BN6" s="218"/>
      <c r="BO6" s="218"/>
      <c r="BP6" s="218"/>
      <c r="BQ6" s="218"/>
      <c r="BR6" s="218"/>
      <c r="BS6" s="218"/>
      <c r="BT6" s="218"/>
      <c r="BU6" s="218"/>
      <c r="BV6" s="218"/>
      <c r="BW6" s="218"/>
      <c r="BX6" s="218"/>
      <c r="BY6" s="218"/>
      <c r="BZ6" s="218"/>
      <c r="CA6" s="218"/>
      <c r="CB6" s="218"/>
      <c r="CC6" s="218"/>
      <c r="CD6" s="218"/>
      <c r="CE6" s="218"/>
      <c r="CF6" s="218"/>
      <c r="CG6" s="218"/>
      <c r="CH6" s="218"/>
      <c r="CI6" s="218"/>
      <c r="CJ6" s="218"/>
      <c r="CK6" s="218"/>
      <c r="CL6" s="218"/>
      <c r="CM6" s="218"/>
      <c r="CN6" s="218"/>
      <c r="CO6" s="218"/>
      <c r="CP6" s="218"/>
      <c r="CQ6" s="218"/>
      <c r="CR6" s="218"/>
      <c r="CS6" s="218"/>
      <c r="CT6" s="218"/>
      <c r="CU6" s="218"/>
      <c r="CV6" s="218"/>
      <c r="CW6" s="218"/>
      <c r="CX6" s="218"/>
      <c r="CY6" s="218"/>
      <c r="CZ6" s="218"/>
      <c r="DA6" s="218"/>
      <c r="DB6" s="218"/>
      <c r="DC6" s="218"/>
      <c r="DD6" s="218"/>
      <c r="DE6" s="218"/>
      <c r="DF6" s="218"/>
      <c r="DG6" s="218"/>
      <c r="DH6" s="218"/>
      <c r="DI6" s="218"/>
      <c r="DJ6" s="218"/>
      <c r="DK6" s="218"/>
      <c r="DL6" s="218"/>
      <c r="DM6" s="218"/>
      <c r="DN6" s="218"/>
      <c r="DO6" s="218"/>
      <c r="DP6" s="218"/>
      <c r="DQ6" s="218"/>
      <c r="DR6" s="218"/>
      <c r="DS6" s="218"/>
      <c r="DT6" s="218"/>
      <c r="DU6" s="218"/>
      <c r="DV6" s="218"/>
      <c r="DW6" s="218"/>
      <c r="DX6" s="218"/>
      <c r="DY6" s="218"/>
      <c r="DZ6" s="218"/>
      <c r="EA6" s="218"/>
      <c r="EB6" s="218"/>
      <c r="EC6" s="218"/>
      <c r="ED6" s="218"/>
      <c r="EE6" s="218"/>
      <c r="EF6" s="218"/>
      <c r="EG6" s="218"/>
      <c r="EH6" s="218"/>
      <c r="EI6" s="218"/>
      <c r="EJ6" s="218"/>
      <c r="EK6" s="218"/>
      <c r="EL6" s="218"/>
      <c r="EM6" s="218"/>
      <c r="EN6" s="218"/>
      <c r="EO6" s="218"/>
      <c r="EP6" s="218"/>
      <c r="EQ6" s="218"/>
      <c r="ER6" s="218"/>
      <c r="ES6" s="218"/>
      <c r="ET6" s="218"/>
      <c r="EU6" s="218"/>
      <c r="EV6" s="218"/>
      <c r="EW6" s="218"/>
      <c r="EX6" s="218"/>
      <c r="EY6" s="218"/>
      <c r="EZ6" s="218"/>
      <c r="FA6" s="218"/>
      <c r="FB6" s="218"/>
      <c r="FC6" s="218"/>
      <c r="FD6" s="218"/>
      <c r="FE6" s="218"/>
      <c r="FF6" s="218"/>
      <c r="FG6" s="218"/>
      <c r="FH6" s="218"/>
      <c r="FI6" s="218"/>
      <c r="FJ6" s="218"/>
      <c r="FK6" s="218"/>
      <c r="FL6" s="218"/>
      <c r="FM6" s="218"/>
      <c r="FN6" s="218"/>
      <c r="FO6" s="218"/>
      <c r="FP6" s="218"/>
      <c r="FQ6" s="218"/>
      <c r="FR6" s="218"/>
      <c r="FS6" s="218"/>
      <c r="FT6" s="218"/>
      <c r="FU6" s="218"/>
      <c r="FV6" s="218"/>
      <c r="FW6" s="218"/>
      <c r="FX6" s="218"/>
      <c r="FY6" s="218"/>
      <c r="FZ6" s="218"/>
      <c r="GA6" s="218"/>
      <c r="GB6" s="218"/>
      <c r="GC6" s="218"/>
      <c r="GD6" s="218"/>
      <c r="GE6" s="218"/>
      <c r="GF6" s="218"/>
      <c r="GG6" s="218"/>
      <c r="GH6" s="218"/>
      <c r="GI6" s="218"/>
      <c r="GJ6" s="218"/>
      <c r="GK6" s="218"/>
      <c r="GL6" s="218"/>
      <c r="GM6" s="218"/>
      <c r="GN6" s="218"/>
      <c r="GO6" s="218"/>
      <c r="GP6" s="218"/>
      <c r="GQ6" s="218"/>
      <c r="GR6" s="218"/>
      <c r="GS6" s="218"/>
      <c r="GT6" s="218"/>
      <c r="GU6" s="218"/>
      <c r="GV6" s="218"/>
      <c r="GW6" s="218"/>
      <c r="GX6" s="218"/>
      <c r="GY6" s="218"/>
      <c r="GZ6" s="218"/>
      <c r="HA6" s="218"/>
      <c r="HB6" s="218"/>
      <c r="HC6" s="218"/>
      <c r="HD6" s="218"/>
      <c r="HE6" s="218"/>
      <c r="HF6" s="218"/>
      <c r="HG6" s="218"/>
      <c r="HH6" s="218"/>
      <c r="HI6" s="218"/>
      <c r="HJ6" s="218"/>
      <c r="HK6" s="218"/>
      <c r="HL6" s="218"/>
      <c r="HM6" s="218"/>
      <c r="HN6" s="218"/>
      <c r="HO6" s="218"/>
      <c r="HP6" s="218"/>
      <c r="HQ6" s="218"/>
      <c r="HR6" s="218"/>
      <c r="HS6" s="218"/>
      <c r="HT6" s="218"/>
      <c r="HU6" s="218"/>
      <c r="HV6" s="218"/>
      <c r="HW6" s="218"/>
      <c r="HX6" s="218"/>
      <c r="HY6" s="218"/>
      <c r="HZ6" s="218"/>
      <c r="IA6" s="218"/>
      <c r="IB6" s="218"/>
      <c r="IC6" s="218"/>
      <c r="ID6" s="218"/>
      <c r="IE6" s="218"/>
      <c r="IF6" s="218"/>
      <c r="IG6" s="218"/>
      <c r="IH6" s="218"/>
      <c r="II6" s="218"/>
      <c r="IJ6" s="218"/>
      <c r="IK6" s="218"/>
      <c r="IL6" s="218"/>
      <c r="IM6" s="218"/>
      <c r="IN6" s="218"/>
      <c r="IO6" s="218"/>
      <c r="IP6" s="218"/>
      <c r="IQ6" s="218"/>
      <c r="IR6" s="218"/>
      <c r="IS6" s="218"/>
      <c r="IT6" s="218"/>
      <c r="IU6" s="218"/>
      <c r="IV6" s="218"/>
      <c r="IW6" s="218"/>
      <c r="IX6" s="218"/>
      <c r="IY6" s="218"/>
      <c r="IZ6" s="218"/>
      <c r="JA6" s="218"/>
      <c r="JB6" s="218"/>
      <c r="JC6" s="218"/>
      <c r="JD6" s="218"/>
      <c r="JE6" s="218"/>
    </row>
    <row r="7" spans="1:265" ht="18" customHeight="1">
      <c r="A7" s="219" t="s">
        <v>429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</row>
    <row r="8" spans="1:265">
      <c r="A8" s="220"/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</row>
    <row r="9" spans="1:265">
      <c r="A9" s="59" t="s">
        <v>389</v>
      </c>
      <c r="B9" s="221"/>
      <c r="C9" s="221"/>
      <c r="D9" s="222"/>
      <c r="E9" s="222"/>
      <c r="F9" s="222"/>
      <c r="G9" s="222"/>
      <c r="H9" s="222"/>
      <c r="I9" s="223"/>
      <c r="J9" s="223"/>
      <c r="K9" s="221"/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5" t="s">
        <v>318</v>
      </c>
      <c r="AK9" s="226"/>
      <c r="AL9" s="226"/>
      <c r="AM9" s="226"/>
      <c r="AN9" s="226"/>
      <c r="AO9" s="226"/>
      <c r="AP9" s="226"/>
      <c r="AQ9" s="226"/>
      <c r="AR9" s="226"/>
      <c r="AS9" s="226"/>
      <c r="AT9" s="226"/>
      <c r="AU9" s="226"/>
      <c r="AV9" s="226"/>
      <c r="AW9" s="226"/>
      <c r="AX9" s="226"/>
      <c r="AY9" s="226"/>
      <c r="AZ9" s="226"/>
      <c r="BA9" s="226"/>
      <c r="BB9" s="226"/>
      <c r="BC9" s="226"/>
      <c r="BD9" s="226"/>
      <c r="BE9" s="226"/>
      <c r="BF9" s="226"/>
      <c r="BG9" s="226"/>
      <c r="BH9" s="226"/>
      <c r="BI9" s="226"/>
      <c r="BJ9" s="226"/>
      <c r="BK9" s="226"/>
      <c r="BL9" s="226"/>
      <c r="BM9" s="226"/>
      <c r="BN9" s="226"/>
      <c r="BO9" s="226"/>
      <c r="BP9" s="226"/>
      <c r="BQ9" s="226"/>
      <c r="BR9" s="226"/>
      <c r="BS9" s="226"/>
      <c r="BT9" s="226"/>
      <c r="BU9" s="226"/>
      <c r="BV9" s="226"/>
      <c r="BW9" s="226"/>
      <c r="BX9" s="226"/>
      <c r="BY9" s="226"/>
      <c r="BZ9" s="226"/>
      <c r="CA9" s="226"/>
      <c r="CB9" s="226"/>
      <c r="CC9" s="226"/>
      <c r="CD9" s="226"/>
      <c r="CE9" s="226"/>
      <c r="CF9" s="226"/>
      <c r="CG9" s="226"/>
      <c r="CH9" s="226"/>
      <c r="CI9" s="226"/>
      <c r="CJ9" s="226"/>
      <c r="CK9" s="226"/>
      <c r="CL9" s="226"/>
      <c r="CM9" s="226"/>
      <c r="CN9" s="226"/>
      <c r="CO9" s="226"/>
      <c r="CP9" s="226"/>
      <c r="CQ9" s="226"/>
      <c r="CR9" s="226"/>
      <c r="CS9" s="226"/>
      <c r="CT9" s="226"/>
      <c r="CU9" s="226"/>
      <c r="CV9" s="226"/>
      <c r="CW9" s="226"/>
      <c r="CX9" s="226"/>
      <c r="CY9" s="226"/>
      <c r="CZ9" s="226"/>
      <c r="DA9" s="226"/>
      <c r="DB9" s="226"/>
      <c r="DC9" s="226"/>
      <c r="DD9" s="226"/>
      <c r="DE9" s="226"/>
      <c r="DF9" s="226"/>
      <c r="DG9" s="226"/>
      <c r="DH9" s="226"/>
      <c r="DI9" s="226"/>
      <c r="DJ9" s="226"/>
      <c r="DK9" s="226"/>
      <c r="DL9" s="226"/>
      <c r="DM9" s="226"/>
      <c r="DN9" s="226"/>
      <c r="DO9" s="226"/>
      <c r="DP9" s="226"/>
      <c r="DQ9" s="226"/>
      <c r="DR9" s="226"/>
      <c r="DS9" s="226"/>
      <c r="DT9" s="226"/>
      <c r="DU9" s="226"/>
      <c r="DV9" s="226"/>
      <c r="DW9" s="226"/>
      <c r="DX9" s="226"/>
      <c r="DY9" s="226"/>
      <c r="DZ9" s="226"/>
      <c r="EA9" s="226"/>
      <c r="EB9" s="226"/>
      <c r="EC9" s="226"/>
      <c r="ED9" s="226"/>
      <c r="EE9" s="226"/>
      <c r="EF9" s="226"/>
      <c r="EG9" s="226"/>
      <c r="EH9" s="226"/>
      <c r="EI9" s="226"/>
      <c r="EJ9" s="226"/>
      <c r="EK9" s="226"/>
      <c r="EL9" s="226"/>
      <c r="EM9" s="226"/>
      <c r="EN9" s="226"/>
      <c r="EO9" s="226"/>
      <c r="EP9" s="226"/>
      <c r="EQ9" s="226"/>
      <c r="ER9" s="226"/>
      <c r="ES9" s="226"/>
      <c r="ET9" s="226"/>
      <c r="EU9" s="226"/>
      <c r="EV9" s="226"/>
      <c r="EW9" s="226"/>
      <c r="EX9" s="226"/>
      <c r="EY9" s="226"/>
      <c r="EZ9" s="226"/>
      <c r="FA9" s="226"/>
      <c r="FB9" s="226"/>
      <c r="FC9" s="226"/>
      <c r="FD9" s="226"/>
      <c r="FE9" s="226"/>
      <c r="FF9" s="226"/>
      <c r="FG9" s="226"/>
      <c r="FH9" s="226"/>
      <c r="FI9" s="226"/>
      <c r="FJ9" s="226"/>
      <c r="FK9" s="226"/>
      <c r="FL9" s="226"/>
      <c r="FM9" s="226"/>
      <c r="FN9" s="226"/>
      <c r="FO9" s="226"/>
      <c r="FP9" s="226"/>
      <c r="FQ9" s="226"/>
      <c r="FR9" s="226"/>
      <c r="FS9" s="226"/>
      <c r="FT9" s="226"/>
      <c r="FU9" s="226"/>
      <c r="FV9" s="226"/>
      <c r="FW9" s="226"/>
      <c r="FX9" s="226"/>
      <c r="FY9" s="226"/>
      <c r="FZ9" s="226"/>
      <c r="GA9" s="226"/>
      <c r="GB9" s="226"/>
      <c r="GC9" s="226"/>
      <c r="GD9" s="226"/>
      <c r="GE9" s="226"/>
      <c r="GF9" s="226"/>
      <c r="GG9" s="226"/>
      <c r="GH9" s="226"/>
      <c r="GI9" s="226"/>
      <c r="GJ9" s="226"/>
      <c r="GK9" s="226"/>
      <c r="GL9" s="226"/>
      <c r="GM9" s="226"/>
      <c r="GN9" s="226"/>
      <c r="GO9" s="226"/>
      <c r="GP9" s="226"/>
      <c r="GQ9" s="226"/>
      <c r="GR9" s="226"/>
      <c r="GS9" s="226"/>
      <c r="GT9" s="226"/>
      <c r="GU9" s="226"/>
      <c r="GV9" s="226"/>
      <c r="GW9" s="226"/>
      <c r="GX9" s="226"/>
      <c r="GY9" s="226"/>
      <c r="GZ9" s="226"/>
      <c r="HA9" s="226"/>
      <c r="HB9" s="226"/>
      <c r="HC9" s="226"/>
      <c r="HD9" s="226"/>
      <c r="HE9" s="226"/>
      <c r="HF9" s="226"/>
      <c r="HG9" s="226"/>
      <c r="HH9" s="226"/>
      <c r="HI9" s="226"/>
      <c r="HJ9" s="226"/>
      <c r="HK9" s="226"/>
      <c r="HL9" s="226"/>
      <c r="HM9" s="226"/>
      <c r="HN9" s="226"/>
      <c r="HO9" s="226"/>
      <c r="HP9" s="226"/>
      <c r="HQ9" s="226"/>
      <c r="HR9" s="226"/>
      <c r="HS9" s="226"/>
      <c r="HT9" s="226"/>
      <c r="HU9" s="226"/>
      <c r="HV9" s="226"/>
      <c r="HW9" s="226"/>
      <c r="HX9" s="226"/>
      <c r="HY9" s="226"/>
      <c r="HZ9" s="226"/>
      <c r="IA9" s="226"/>
      <c r="IB9" s="226"/>
      <c r="IC9" s="226"/>
      <c r="ID9" s="226"/>
      <c r="IE9" s="226"/>
      <c r="IF9" s="226"/>
      <c r="IG9" s="226"/>
      <c r="IH9" s="226"/>
      <c r="II9" s="226"/>
      <c r="IJ9" s="226"/>
      <c r="IK9" s="226"/>
      <c r="IL9" s="226"/>
      <c r="IM9" s="226"/>
      <c r="IN9" s="226"/>
      <c r="IO9" s="226"/>
      <c r="IP9" s="226"/>
      <c r="IQ9" s="226"/>
      <c r="IR9" s="226"/>
      <c r="IS9" s="226"/>
      <c r="IT9" s="226"/>
      <c r="IU9" s="226"/>
      <c r="IV9" s="226"/>
      <c r="IW9" s="226"/>
      <c r="IX9" s="226"/>
      <c r="IY9" s="226"/>
      <c r="IZ9" s="226"/>
      <c r="JA9" s="226"/>
      <c r="JB9" s="226"/>
      <c r="JC9" s="226"/>
      <c r="JD9" s="226"/>
      <c r="JE9" s="226"/>
    </row>
    <row r="10" spans="1:265" ht="15" customHeight="1">
      <c r="A10" s="227" t="s">
        <v>265</v>
      </c>
      <c r="B10" s="228"/>
      <c r="C10" s="228" t="s">
        <v>6</v>
      </c>
      <c r="D10" s="229" t="s">
        <v>266</v>
      </c>
      <c r="E10" s="229" t="s">
        <v>9</v>
      </c>
      <c r="F10" s="227" t="s">
        <v>10</v>
      </c>
      <c r="G10" s="229" t="s">
        <v>267</v>
      </c>
      <c r="H10" s="229" t="s">
        <v>9</v>
      </c>
      <c r="I10" s="229" t="s">
        <v>12</v>
      </c>
      <c r="J10" s="230"/>
      <c r="K10" s="229" t="s">
        <v>14</v>
      </c>
      <c r="L10" s="231" t="s">
        <v>268</v>
      </c>
      <c r="M10" s="231"/>
      <c r="N10" s="231"/>
      <c r="O10" s="231"/>
      <c r="P10" s="231" t="s">
        <v>269</v>
      </c>
      <c r="Q10" s="231"/>
      <c r="R10" s="231"/>
      <c r="S10" s="231"/>
      <c r="T10" s="231" t="s">
        <v>270</v>
      </c>
      <c r="U10" s="231"/>
      <c r="V10" s="231"/>
      <c r="W10" s="231"/>
      <c r="X10" s="231" t="s">
        <v>314</v>
      </c>
      <c r="Y10" s="231"/>
      <c r="Z10" s="231"/>
      <c r="AA10" s="231"/>
      <c r="AB10" s="231" t="s">
        <v>272</v>
      </c>
      <c r="AC10" s="231"/>
      <c r="AD10" s="231"/>
      <c r="AE10" s="231"/>
      <c r="AF10" s="232" t="s">
        <v>390</v>
      </c>
      <c r="AG10" s="232"/>
      <c r="AH10" s="233" t="s">
        <v>391</v>
      </c>
      <c r="AI10" s="233" t="s">
        <v>277</v>
      </c>
      <c r="AJ10" s="180" t="s">
        <v>278</v>
      </c>
      <c r="AK10" s="234"/>
      <c r="AL10" s="234"/>
      <c r="AM10" s="234"/>
      <c r="AN10" s="234"/>
      <c r="AO10" s="234"/>
      <c r="AP10" s="234"/>
      <c r="AQ10" s="234"/>
      <c r="AR10" s="234"/>
      <c r="AS10" s="234"/>
      <c r="AT10" s="234"/>
      <c r="AU10" s="234"/>
      <c r="AV10" s="234"/>
      <c r="AW10" s="234"/>
      <c r="AX10" s="234"/>
      <c r="AY10" s="234"/>
      <c r="AZ10" s="234"/>
      <c r="BA10" s="234"/>
      <c r="BB10" s="234"/>
      <c r="BC10" s="234"/>
      <c r="BD10" s="234"/>
      <c r="BE10" s="234"/>
      <c r="BF10" s="234"/>
      <c r="BG10" s="234"/>
      <c r="BH10" s="234"/>
      <c r="BI10" s="234"/>
      <c r="BJ10" s="234"/>
      <c r="BK10" s="234"/>
      <c r="BL10" s="234"/>
      <c r="BM10" s="234"/>
      <c r="BN10" s="234"/>
      <c r="BO10" s="234"/>
      <c r="BP10" s="234"/>
      <c r="BQ10" s="234"/>
      <c r="BR10" s="234"/>
      <c r="BS10" s="234"/>
      <c r="BT10" s="234"/>
      <c r="BU10" s="234"/>
      <c r="BV10" s="234"/>
      <c r="BW10" s="234"/>
      <c r="BX10" s="234"/>
      <c r="BY10" s="234"/>
      <c r="BZ10" s="234"/>
      <c r="CA10" s="234"/>
      <c r="CB10" s="234"/>
      <c r="CC10" s="234"/>
      <c r="CD10" s="234"/>
      <c r="CE10" s="234"/>
      <c r="CF10" s="234"/>
      <c r="CG10" s="234"/>
      <c r="CH10" s="234"/>
      <c r="CI10" s="234"/>
      <c r="CJ10" s="234"/>
      <c r="CK10" s="234"/>
      <c r="CL10" s="234"/>
      <c r="CM10" s="234"/>
      <c r="CN10" s="234"/>
      <c r="CO10" s="234"/>
      <c r="CP10" s="234"/>
      <c r="CQ10" s="234"/>
      <c r="CR10" s="234"/>
      <c r="CS10" s="234"/>
      <c r="CT10" s="234"/>
      <c r="CU10" s="234"/>
      <c r="CV10" s="234"/>
      <c r="CW10" s="234"/>
      <c r="CX10" s="234"/>
      <c r="CY10" s="234"/>
      <c r="CZ10" s="234"/>
      <c r="DA10" s="234"/>
      <c r="DB10" s="234"/>
      <c r="DC10" s="234"/>
      <c r="DD10" s="234"/>
      <c r="DE10" s="234"/>
      <c r="DF10" s="234"/>
      <c r="DG10" s="234"/>
      <c r="DH10" s="234"/>
      <c r="DI10" s="234"/>
      <c r="DJ10" s="234"/>
      <c r="DK10" s="234"/>
      <c r="DL10" s="234"/>
      <c r="DM10" s="234"/>
      <c r="DN10" s="234"/>
      <c r="DO10" s="234"/>
      <c r="DP10" s="234"/>
      <c r="DQ10" s="234"/>
      <c r="DR10" s="234"/>
      <c r="DS10" s="234"/>
      <c r="DT10" s="234"/>
      <c r="DU10" s="234"/>
      <c r="DV10" s="234"/>
      <c r="DW10" s="234"/>
      <c r="DX10" s="234"/>
      <c r="DY10" s="234"/>
      <c r="DZ10" s="234"/>
      <c r="EA10" s="234"/>
      <c r="EB10" s="234"/>
      <c r="EC10" s="234"/>
      <c r="ED10" s="234"/>
      <c r="EE10" s="234"/>
      <c r="EF10" s="234"/>
      <c r="EG10" s="234"/>
      <c r="EH10" s="234"/>
      <c r="EI10" s="234"/>
      <c r="EJ10" s="234"/>
      <c r="EK10" s="234"/>
      <c r="EL10" s="234"/>
      <c r="EM10" s="234"/>
      <c r="EN10" s="234"/>
      <c r="EO10" s="234"/>
      <c r="EP10" s="234"/>
      <c r="EQ10" s="234"/>
      <c r="ER10" s="234"/>
      <c r="ES10" s="234"/>
      <c r="ET10" s="234"/>
      <c r="EU10" s="234"/>
      <c r="EV10" s="234"/>
      <c r="EW10" s="234"/>
      <c r="EX10" s="234"/>
      <c r="EY10" s="234"/>
      <c r="EZ10" s="234"/>
      <c r="FA10" s="234"/>
      <c r="FB10" s="234"/>
      <c r="FC10" s="234"/>
      <c r="FD10" s="234"/>
      <c r="FE10" s="234"/>
      <c r="FF10" s="234"/>
      <c r="FG10" s="234"/>
      <c r="FH10" s="234"/>
      <c r="FI10" s="234"/>
      <c r="FJ10" s="234"/>
      <c r="FK10" s="234"/>
      <c r="FL10" s="234"/>
      <c r="FM10" s="234"/>
      <c r="FN10" s="234"/>
      <c r="FO10" s="234"/>
      <c r="FP10" s="234"/>
      <c r="FQ10" s="234"/>
      <c r="FR10" s="234"/>
      <c r="FS10" s="234"/>
      <c r="FT10" s="234"/>
      <c r="FU10" s="234"/>
      <c r="FV10" s="234"/>
      <c r="FW10" s="234"/>
      <c r="FX10" s="234"/>
      <c r="FY10" s="234"/>
      <c r="FZ10" s="234"/>
      <c r="GA10" s="234"/>
      <c r="GB10" s="234"/>
      <c r="GC10" s="234"/>
      <c r="GD10" s="234"/>
      <c r="GE10" s="234"/>
      <c r="GF10" s="234"/>
      <c r="GG10" s="234"/>
      <c r="GH10" s="234"/>
      <c r="GI10" s="234"/>
      <c r="GJ10" s="234"/>
      <c r="GK10" s="234"/>
      <c r="GL10" s="234"/>
      <c r="GM10" s="234"/>
      <c r="GN10" s="234"/>
      <c r="GO10" s="234"/>
      <c r="GP10" s="234"/>
      <c r="GQ10" s="234"/>
      <c r="GR10" s="234"/>
      <c r="GS10" s="234"/>
      <c r="GT10" s="234"/>
      <c r="GU10" s="234"/>
      <c r="GV10" s="234"/>
      <c r="GW10" s="234"/>
      <c r="GX10" s="234"/>
      <c r="GY10" s="234"/>
      <c r="GZ10" s="234"/>
      <c r="HA10" s="234"/>
      <c r="HB10" s="234"/>
      <c r="HC10" s="234"/>
      <c r="HD10" s="234"/>
      <c r="HE10" s="234"/>
      <c r="HF10" s="234"/>
      <c r="HG10" s="234"/>
      <c r="HH10" s="234"/>
      <c r="HI10" s="234"/>
      <c r="HJ10" s="234"/>
      <c r="HK10" s="234"/>
      <c r="HL10" s="234"/>
      <c r="HM10" s="234"/>
      <c r="HN10" s="234"/>
      <c r="HO10" s="234"/>
      <c r="HP10" s="234"/>
      <c r="HQ10" s="234"/>
      <c r="HR10" s="234"/>
      <c r="HS10" s="234"/>
      <c r="HT10" s="234"/>
      <c r="HU10" s="234"/>
      <c r="HV10" s="234"/>
      <c r="HW10" s="234"/>
      <c r="HX10" s="234"/>
      <c r="HY10" s="234"/>
      <c r="HZ10" s="234"/>
      <c r="IA10" s="234"/>
      <c r="IB10" s="234"/>
      <c r="IC10" s="234"/>
      <c r="ID10" s="234"/>
      <c r="IE10" s="234"/>
      <c r="IF10" s="234"/>
      <c r="IG10" s="234"/>
      <c r="IH10" s="234"/>
      <c r="II10" s="234"/>
      <c r="IJ10" s="234"/>
      <c r="IK10" s="234"/>
      <c r="IL10" s="234"/>
      <c r="IM10" s="234"/>
      <c r="IN10" s="234"/>
      <c r="IO10" s="234"/>
      <c r="IP10" s="234"/>
      <c r="IQ10" s="234"/>
      <c r="IR10" s="234"/>
      <c r="IS10" s="234"/>
      <c r="IT10" s="234"/>
      <c r="IU10" s="234"/>
      <c r="IV10" s="234"/>
      <c r="IW10" s="234"/>
      <c r="IX10" s="234"/>
      <c r="IY10" s="234"/>
      <c r="IZ10" s="234"/>
      <c r="JA10" s="234"/>
      <c r="JB10" s="234"/>
      <c r="JC10" s="234"/>
      <c r="JD10" s="234"/>
      <c r="JE10" s="234"/>
    </row>
    <row r="11" spans="1:265" ht="52.5" customHeight="1">
      <c r="A11" s="227"/>
      <c r="B11" s="228"/>
      <c r="C11" s="228"/>
      <c r="D11" s="229"/>
      <c r="E11" s="229"/>
      <c r="F11" s="227"/>
      <c r="G11" s="229"/>
      <c r="H11" s="229"/>
      <c r="I11" s="229"/>
      <c r="J11" s="230"/>
      <c r="K11" s="229"/>
      <c r="L11" s="235" t="s">
        <v>392</v>
      </c>
      <c r="M11" s="235" t="s">
        <v>393</v>
      </c>
      <c r="N11" s="236" t="s">
        <v>282</v>
      </c>
      <c r="O11" s="235" t="s">
        <v>265</v>
      </c>
      <c r="P11" s="235" t="s">
        <v>392</v>
      </c>
      <c r="Q11" s="235" t="s">
        <v>393</v>
      </c>
      <c r="R11" s="236" t="s">
        <v>282</v>
      </c>
      <c r="S11" s="235" t="s">
        <v>265</v>
      </c>
      <c r="T11" s="235" t="s">
        <v>392</v>
      </c>
      <c r="U11" s="235" t="s">
        <v>393</v>
      </c>
      <c r="V11" s="236" t="s">
        <v>282</v>
      </c>
      <c r="W11" s="235" t="s">
        <v>265</v>
      </c>
      <c r="X11" s="235" t="s">
        <v>392</v>
      </c>
      <c r="Y11" s="235" t="s">
        <v>393</v>
      </c>
      <c r="Z11" s="236" t="s">
        <v>282</v>
      </c>
      <c r="AA11" s="235" t="s">
        <v>265</v>
      </c>
      <c r="AB11" s="235" t="s">
        <v>392</v>
      </c>
      <c r="AC11" s="235" t="s">
        <v>393</v>
      </c>
      <c r="AD11" s="236" t="s">
        <v>282</v>
      </c>
      <c r="AE11" s="235" t="s">
        <v>265</v>
      </c>
      <c r="AF11" s="235" t="s">
        <v>392</v>
      </c>
      <c r="AG11" s="235" t="s">
        <v>393</v>
      </c>
      <c r="AH11" s="233"/>
      <c r="AI11" s="233"/>
      <c r="AJ11" s="180"/>
      <c r="AK11" s="234"/>
      <c r="AL11" s="234"/>
      <c r="AM11" s="234"/>
      <c r="AN11" s="234"/>
      <c r="AO11" s="234"/>
      <c r="AP11" s="234"/>
      <c r="AQ11" s="234"/>
      <c r="AR11" s="234"/>
      <c r="AS11" s="234"/>
      <c r="AT11" s="234"/>
      <c r="AU11" s="234"/>
      <c r="AV11" s="234"/>
      <c r="AW11" s="234"/>
      <c r="AX11" s="234"/>
      <c r="AY11" s="234"/>
      <c r="AZ11" s="234"/>
      <c r="BA11" s="234"/>
      <c r="BB11" s="234"/>
      <c r="BC11" s="234"/>
      <c r="BD11" s="234"/>
      <c r="BE11" s="234"/>
      <c r="BF11" s="234"/>
      <c r="BG11" s="234"/>
      <c r="BH11" s="234"/>
      <c r="BI11" s="234"/>
      <c r="BJ11" s="234"/>
      <c r="BK11" s="234"/>
      <c r="BL11" s="234"/>
      <c r="BM11" s="234"/>
      <c r="BN11" s="234"/>
      <c r="BO11" s="234"/>
      <c r="BP11" s="234"/>
      <c r="BQ11" s="234"/>
      <c r="BR11" s="234"/>
      <c r="BS11" s="234"/>
      <c r="BT11" s="234"/>
      <c r="BU11" s="234"/>
      <c r="BV11" s="234"/>
      <c r="BW11" s="234"/>
      <c r="BX11" s="234"/>
      <c r="BY11" s="234"/>
      <c r="BZ11" s="234"/>
      <c r="CA11" s="234"/>
      <c r="CB11" s="234"/>
      <c r="CC11" s="234"/>
      <c r="CD11" s="234"/>
      <c r="CE11" s="234"/>
      <c r="CF11" s="234"/>
      <c r="CG11" s="234"/>
      <c r="CH11" s="234"/>
      <c r="CI11" s="234"/>
      <c r="CJ11" s="234"/>
      <c r="CK11" s="234"/>
      <c r="CL11" s="234"/>
      <c r="CM11" s="234"/>
      <c r="CN11" s="234"/>
      <c r="CO11" s="234"/>
      <c r="CP11" s="234"/>
      <c r="CQ11" s="234"/>
      <c r="CR11" s="234"/>
      <c r="CS11" s="234"/>
      <c r="CT11" s="234"/>
      <c r="CU11" s="234"/>
      <c r="CV11" s="234"/>
      <c r="CW11" s="234"/>
      <c r="CX11" s="234"/>
      <c r="CY11" s="234"/>
      <c r="CZ11" s="234"/>
      <c r="DA11" s="234"/>
      <c r="DB11" s="234"/>
      <c r="DC11" s="234"/>
      <c r="DD11" s="234"/>
      <c r="DE11" s="234"/>
      <c r="DF11" s="234"/>
      <c r="DG11" s="234"/>
      <c r="DH11" s="234"/>
      <c r="DI11" s="234"/>
      <c r="DJ11" s="234"/>
      <c r="DK11" s="234"/>
      <c r="DL11" s="234"/>
      <c r="DM11" s="234"/>
      <c r="DN11" s="234"/>
      <c r="DO11" s="234"/>
      <c r="DP11" s="234"/>
      <c r="DQ11" s="234"/>
      <c r="DR11" s="234"/>
      <c r="DS11" s="234"/>
      <c r="DT11" s="234"/>
      <c r="DU11" s="234"/>
      <c r="DV11" s="234"/>
      <c r="DW11" s="234"/>
      <c r="DX11" s="234"/>
      <c r="DY11" s="234"/>
      <c r="DZ11" s="234"/>
      <c r="EA11" s="234"/>
      <c r="EB11" s="234"/>
      <c r="EC11" s="234"/>
      <c r="ED11" s="234"/>
      <c r="EE11" s="234"/>
      <c r="EF11" s="234"/>
      <c r="EG11" s="234"/>
      <c r="EH11" s="234"/>
      <c r="EI11" s="234"/>
      <c r="EJ11" s="234"/>
      <c r="EK11" s="234"/>
      <c r="EL11" s="234"/>
      <c r="EM11" s="234"/>
      <c r="EN11" s="234"/>
      <c r="EO11" s="234"/>
      <c r="EP11" s="234"/>
      <c r="EQ11" s="234"/>
      <c r="ER11" s="234"/>
      <c r="ES11" s="234"/>
      <c r="ET11" s="234"/>
      <c r="EU11" s="234"/>
      <c r="EV11" s="234"/>
      <c r="EW11" s="234"/>
      <c r="EX11" s="234"/>
      <c r="EY11" s="234"/>
      <c r="EZ11" s="234"/>
      <c r="FA11" s="234"/>
      <c r="FB11" s="234"/>
      <c r="FC11" s="234"/>
      <c r="FD11" s="234"/>
      <c r="FE11" s="234"/>
      <c r="FF11" s="234"/>
      <c r="FG11" s="234"/>
      <c r="FH11" s="234"/>
      <c r="FI11" s="234"/>
      <c r="FJ11" s="234"/>
      <c r="FK11" s="234"/>
      <c r="FL11" s="234"/>
      <c r="FM11" s="234"/>
      <c r="FN11" s="234"/>
      <c r="FO11" s="234"/>
      <c r="FP11" s="234"/>
      <c r="FQ11" s="234"/>
      <c r="FR11" s="234"/>
      <c r="FS11" s="234"/>
      <c r="FT11" s="234"/>
      <c r="FU11" s="234"/>
      <c r="FV11" s="234"/>
      <c r="FW11" s="234"/>
      <c r="FX11" s="234"/>
      <c r="FY11" s="234"/>
      <c r="FZ11" s="234"/>
      <c r="GA11" s="234"/>
      <c r="GB11" s="234"/>
      <c r="GC11" s="234"/>
      <c r="GD11" s="234"/>
      <c r="GE11" s="234"/>
      <c r="GF11" s="234"/>
      <c r="GG11" s="234"/>
      <c r="GH11" s="234"/>
      <c r="GI11" s="234"/>
      <c r="GJ11" s="234"/>
      <c r="GK11" s="234"/>
      <c r="GL11" s="234"/>
      <c r="GM11" s="234"/>
      <c r="GN11" s="234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4"/>
      <c r="HA11" s="234"/>
      <c r="HB11" s="234"/>
      <c r="HC11" s="234"/>
      <c r="HD11" s="234"/>
      <c r="HE11" s="234"/>
      <c r="HF11" s="234"/>
      <c r="HG11" s="234"/>
      <c r="HH11" s="234"/>
      <c r="HI11" s="234"/>
      <c r="HJ11" s="234"/>
      <c r="HK11" s="234"/>
      <c r="HL11" s="234"/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4"/>
      <c r="IH11" s="234"/>
      <c r="II11" s="234"/>
      <c r="IJ11" s="234"/>
      <c r="IK11" s="234"/>
      <c r="IL11" s="234"/>
      <c r="IM11" s="234"/>
      <c r="IN11" s="234"/>
      <c r="IO11" s="234"/>
      <c r="IP11" s="234"/>
      <c r="IQ11" s="234"/>
      <c r="IR11" s="234"/>
      <c r="IS11" s="234"/>
      <c r="IT11" s="234"/>
      <c r="IU11" s="234"/>
      <c r="IV11" s="234"/>
      <c r="IW11" s="234"/>
      <c r="IX11" s="234"/>
      <c r="IY11" s="234"/>
      <c r="IZ11" s="234"/>
      <c r="JA11" s="234"/>
      <c r="JB11" s="234"/>
      <c r="JC11" s="234"/>
      <c r="JD11" s="234"/>
      <c r="JE11" s="234"/>
    </row>
    <row r="12" spans="1:265" ht="52.5" customHeight="1">
      <c r="A12" s="91">
        <v>1</v>
      </c>
      <c r="B12" s="124"/>
      <c r="C12" s="259">
        <v>17</v>
      </c>
      <c r="D12" s="94" t="s">
        <v>403</v>
      </c>
      <c r="E12" s="95" t="s">
        <v>90</v>
      </c>
      <c r="F12" s="96" t="s">
        <v>67</v>
      </c>
      <c r="G12" s="97" t="s">
        <v>404</v>
      </c>
      <c r="H12" s="95" t="s">
        <v>92</v>
      </c>
      <c r="I12" s="96" t="s">
        <v>93</v>
      </c>
      <c r="J12" s="96" t="s">
        <v>94</v>
      </c>
      <c r="K12" s="127" t="s">
        <v>380</v>
      </c>
      <c r="L12" s="238">
        <v>73.75</v>
      </c>
      <c r="M12" s="238">
        <v>76.8</v>
      </c>
      <c r="N12" s="239">
        <f t="shared" ref="N12:N20" si="0">(L12+M12)/2</f>
        <v>75.275000000000006</v>
      </c>
      <c r="O12" s="240">
        <f t="shared" ref="O12:O20" si="1">RANK(N12,N$12:N$20,0)</f>
        <v>1</v>
      </c>
      <c r="P12" s="238">
        <v>71</v>
      </c>
      <c r="Q12" s="238">
        <v>76</v>
      </c>
      <c r="R12" s="239">
        <f t="shared" ref="R12:R20" si="2">(P12+Q12)/2</f>
        <v>73.5</v>
      </c>
      <c r="S12" s="240">
        <f t="shared" ref="S12:S20" si="3">RANK(R12,R$12:R$20,0)</f>
        <v>1</v>
      </c>
      <c r="T12" s="238">
        <v>69.75</v>
      </c>
      <c r="U12" s="238">
        <v>73</v>
      </c>
      <c r="V12" s="239">
        <f t="shared" ref="V12:V19" si="4">(T12+U12)/2</f>
        <v>71.375</v>
      </c>
      <c r="W12" s="240">
        <f t="shared" ref="W12:W20" si="5">RANK(V12,V$12:V$20,0)</f>
        <v>3</v>
      </c>
      <c r="X12" s="238">
        <v>71.5</v>
      </c>
      <c r="Y12" s="238">
        <v>77.400000000000006</v>
      </c>
      <c r="Z12" s="239">
        <f t="shared" ref="Z12:Z20" si="6">(X12+Y12)/2</f>
        <v>74.45</v>
      </c>
      <c r="AA12" s="240">
        <f t="shared" ref="AA12:AA20" si="7">RANK(Z12,Z$12:Z$20,0)</f>
        <v>1</v>
      </c>
      <c r="AB12" s="238">
        <v>74.5</v>
      </c>
      <c r="AC12" s="238">
        <v>78.2</v>
      </c>
      <c r="AD12" s="239">
        <f t="shared" ref="AD12:AD20" si="8">(AB12+AC12)/2</f>
        <v>76.349999999999994</v>
      </c>
      <c r="AE12" s="240">
        <f t="shared" ref="AE12:AE20" si="9">RANK(AD12,AD$12:AD$20,0)</f>
        <v>1</v>
      </c>
      <c r="AF12" s="241">
        <f t="shared" ref="AF12:AF20" si="10">(T12+X12+AB12+P12+L12)/5</f>
        <v>72.099999999999994</v>
      </c>
      <c r="AG12" s="241">
        <f t="shared" ref="AG12:AG20" si="11">(U12+Y12+AC12+M12+Q12)/5-AH12</f>
        <v>76.28</v>
      </c>
      <c r="AH12" s="241"/>
      <c r="AI12" s="239">
        <f t="shared" ref="AI12:AI20" si="12">(AF12+AG12)/2</f>
        <v>74.19</v>
      </c>
      <c r="AJ12" s="189" t="s">
        <v>67</v>
      </c>
      <c r="AK12" s="234"/>
      <c r="AL12" s="234"/>
      <c r="AM12" s="234"/>
      <c r="AN12" s="234"/>
      <c r="AO12" s="234"/>
      <c r="AP12" s="234"/>
      <c r="AQ12" s="234"/>
      <c r="AR12" s="234"/>
      <c r="AS12" s="234"/>
      <c r="AT12" s="234"/>
      <c r="AU12" s="234"/>
      <c r="AV12" s="234"/>
      <c r="AW12" s="234"/>
      <c r="AX12" s="234"/>
      <c r="AY12" s="234"/>
      <c r="AZ12" s="234"/>
      <c r="BA12" s="234"/>
      <c r="BB12" s="234"/>
      <c r="BC12" s="234"/>
      <c r="BD12" s="234"/>
      <c r="BE12" s="234"/>
      <c r="BF12" s="234"/>
      <c r="BG12" s="234"/>
      <c r="BH12" s="234"/>
      <c r="BI12" s="234"/>
      <c r="BJ12" s="234"/>
      <c r="BK12" s="234"/>
      <c r="BL12" s="234"/>
      <c r="BM12" s="234"/>
      <c r="BN12" s="234"/>
      <c r="BO12" s="234"/>
      <c r="BP12" s="234"/>
      <c r="BQ12" s="234"/>
      <c r="BR12" s="234"/>
      <c r="BS12" s="234"/>
      <c r="BT12" s="234"/>
      <c r="BU12" s="234"/>
      <c r="BV12" s="234"/>
      <c r="BW12" s="234"/>
      <c r="BX12" s="234"/>
      <c r="BY12" s="234"/>
      <c r="BZ12" s="234"/>
      <c r="CA12" s="234"/>
      <c r="CB12" s="234"/>
      <c r="CC12" s="234"/>
      <c r="CD12" s="234"/>
      <c r="CE12" s="234"/>
      <c r="CF12" s="234"/>
      <c r="CG12" s="234"/>
      <c r="CH12" s="234"/>
      <c r="CI12" s="234"/>
      <c r="CJ12" s="234"/>
      <c r="CK12" s="234"/>
      <c r="CL12" s="234"/>
      <c r="CM12" s="234"/>
      <c r="CN12" s="234"/>
      <c r="CO12" s="234"/>
      <c r="CP12" s="234"/>
      <c r="CQ12" s="234"/>
      <c r="CR12" s="234"/>
      <c r="CS12" s="234"/>
      <c r="CT12" s="234"/>
      <c r="CU12" s="234"/>
      <c r="CV12" s="234"/>
      <c r="CW12" s="234"/>
      <c r="CX12" s="234"/>
      <c r="CY12" s="234"/>
      <c r="CZ12" s="234"/>
      <c r="DA12" s="234"/>
      <c r="DB12" s="234"/>
      <c r="DC12" s="234"/>
      <c r="DD12" s="234"/>
      <c r="DE12" s="234"/>
      <c r="DF12" s="234"/>
      <c r="DG12" s="234"/>
      <c r="DH12" s="234"/>
      <c r="DI12" s="234"/>
      <c r="DJ12" s="234"/>
      <c r="DK12" s="234"/>
      <c r="DL12" s="234"/>
      <c r="DM12" s="234"/>
      <c r="DN12" s="234"/>
      <c r="DO12" s="234"/>
      <c r="DP12" s="234"/>
      <c r="DQ12" s="234"/>
      <c r="DR12" s="234"/>
      <c r="DS12" s="234"/>
      <c r="DT12" s="234"/>
      <c r="DU12" s="234"/>
      <c r="DV12" s="234"/>
      <c r="DW12" s="234"/>
      <c r="DX12" s="234"/>
      <c r="DY12" s="234"/>
      <c r="DZ12" s="234"/>
      <c r="EA12" s="234"/>
      <c r="EB12" s="234"/>
      <c r="EC12" s="234"/>
      <c r="ED12" s="234"/>
      <c r="EE12" s="234"/>
      <c r="EF12" s="234"/>
      <c r="EG12" s="234"/>
      <c r="EH12" s="234"/>
      <c r="EI12" s="234"/>
      <c r="EJ12" s="234"/>
      <c r="EK12" s="234"/>
      <c r="EL12" s="234"/>
      <c r="EM12" s="234"/>
      <c r="EN12" s="234"/>
      <c r="EO12" s="234"/>
      <c r="EP12" s="234"/>
      <c r="EQ12" s="234"/>
      <c r="ER12" s="234"/>
      <c r="ES12" s="234"/>
      <c r="ET12" s="234"/>
      <c r="EU12" s="234"/>
      <c r="EV12" s="234"/>
      <c r="EW12" s="234"/>
      <c r="EX12" s="234"/>
      <c r="EY12" s="234"/>
      <c r="EZ12" s="234"/>
      <c r="FA12" s="234"/>
      <c r="FB12" s="234"/>
      <c r="FC12" s="234"/>
      <c r="FD12" s="234"/>
      <c r="FE12" s="234"/>
      <c r="FF12" s="234"/>
      <c r="FG12" s="234"/>
      <c r="FH12" s="234"/>
      <c r="FI12" s="234"/>
      <c r="FJ12" s="234"/>
      <c r="FK12" s="234"/>
      <c r="FL12" s="234"/>
      <c r="FM12" s="234"/>
      <c r="FN12" s="234"/>
      <c r="FO12" s="234"/>
      <c r="FP12" s="234"/>
      <c r="FQ12" s="234"/>
      <c r="FR12" s="234"/>
      <c r="FS12" s="234"/>
      <c r="FT12" s="234"/>
      <c r="FU12" s="234"/>
      <c r="FV12" s="234"/>
      <c r="FW12" s="234"/>
      <c r="FX12" s="234"/>
      <c r="FY12" s="234"/>
      <c r="FZ12" s="234"/>
      <c r="GA12" s="234"/>
      <c r="GB12" s="234"/>
      <c r="GC12" s="234"/>
      <c r="GD12" s="234"/>
      <c r="GE12" s="234"/>
      <c r="GF12" s="234"/>
      <c r="GG12" s="234"/>
      <c r="GH12" s="234"/>
      <c r="GI12" s="234"/>
      <c r="GJ12" s="234"/>
      <c r="GK12" s="234"/>
      <c r="GL12" s="234"/>
      <c r="GM12" s="234"/>
      <c r="GN12" s="234"/>
      <c r="GO12" s="234"/>
      <c r="GP12" s="234"/>
      <c r="GQ12" s="234"/>
      <c r="GR12" s="234"/>
      <c r="GS12" s="234"/>
      <c r="GT12" s="234"/>
      <c r="GU12" s="234"/>
      <c r="GV12" s="234"/>
      <c r="GW12" s="234"/>
      <c r="GX12" s="234"/>
      <c r="GY12" s="234"/>
      <c r="GZ12" s="234"/>
      <c r="HA12" s="234"/>
      <c r="HB12" s="234"/>
      <c r="HC12" s="234"/>
      <c r="HD12" s="234"/>
      <c r="HE12" s="234"/>
      <c r="HF12" s="234"/>
      <c r="HG12" s="234"/>
      <c r="HH12" s="234"/>
      <c r="HI12" s="234"/>
      <c r="HJ12" s="234"/>
      <c r="HK12" s="234"/>
      <c r="HL12" s="234"/>
      <c r="HM12" s="234"/>
      <c r="HN12" s="234"/>
      <c r="HO12" s="234"/>
      <c r="HP12" s="234"/>
      <c r="HQ12" s="234"/>
      <c r="HR12" s="234"/>
      <c r="HS12" s="234"/>
      <c r="HT12" s="234"/>
      <c r="HU12" s="234"/>
      <c r="HV12" s="234"/>
      <c r="HW12" s="234"/>
      <c r="HX12" s="234"/>
      <c r="HY12" s="234"/>
      <c r="HZ12" s="234"/>
      <c r="IA12" s="234"/>
      <c r="IB12" s="234"/>
      <c r="IC12" s="234"/>
      <c r="ID12" s="234"/>
      <c r="IE12" s="234"/>
      <c r="IF12" s="234"/>
      <c r="IG12" s="234"/>
      <c r="IH12" s="234"/>
      <c r="II12" s="234"/>
      <c r="IJ12" s="234"/>
      <c r="IK12" s="234"/>
      <c r="IL12" s="234"/>
      <c r="IM12" s="234"/>
      <c r="IN12" s="234"/>
      <c r="IO12" s="234"/>
      <c r="IP12" s="234"/>
      <c r="IQ12" s="234"/>
      <c r="IR12" s="234"/>
      <c r="IS12" s="234"/>
      <c r="IT12" s="234"/>
      <c r="IU12" s="234"/>
      <c r="IV12" s="234"/>
      <c r="IW12" s="234"/>
      <c r="IX12" s="234"/>
      <c r="IY12" s="234"/>
      <c r="IZ12" s="234"/>
      <c r="JA12" s="234"/>
      <c r="JB12" s="234"/>
      <c r="JC12" s="234"/>
      <c r="JD12" s="234"/>
      <c r="JE12" s="234"/>
    </row>
    <row r="13" spans="1:265" ht="52.5" customHeight="1">
      <c r="A13" s="91">
        <v>2</v>
      </c>
      <c r="B13" s="124"/>
      <c r="C13" s="259">
        <v>23</v>
      </c>
      <c r="D13" s="94" t="s">
        <v>401</v>
      </c>
      <c r="E13" s="95" t="s">
        <v>112</v>
      </c>
      <c r="F13" s="96" t="s">
        <v>67</v>
      </c>
      <c r="G13" s="97" t="s">
        <v>402</v>
      </c>
      <c r="H13" s="95" t="s">
        <v>114</v>
      </c>
      <c r="I13" s="96" t="s">
        <v>115</v>
      </c>
      <c r="J13" s="96" t="s">
        <v>116</v>
      </c>
      <c r="K13" s="127" t="s">
        <v>430</v>
      </c>
      <c r="L13" s="238">
        <v>73.5</v>
      </c>
      <c r="M13" s="238">
        <v>75.8</v>
      </c>
      <c r="N13" s="239">
        <f t="shared" si="0"/>
        <v>74.650000000000006</v>
      </c>
      <c r="O13" s="240">
        <f t="shared" si="1"/>
        <v>2</v>
      </c>
      <c r="P13" s="238">
        <v>70</v>
      </c>
      <c r="Q13" s="238">
        <v>75</v>
      </c>
      <c r="R13" s="239">
        <f t="shared" si="2"/>
        <v>72.5</v>
      </c>
      <c r="S13" s="240">
        <f t="shared" si="3"/>
        <v>3</v>
      </c>
      <c r="T13" s="238">
        <v>70.25</v>
      </c>
      <c r="U13" s="238">
        <v>74</v>
      </c>
      <c r="V13" s="239">
        <f t="shared" si="4"/>
        <v>72.125</v>
      </c>
      <c r="W13" s="240">
        <f t="shared" si="5"/>
        <v>2</v>
      </c>
      <c r="X13" s="238">
        <v>70.75</v>
      </c>
      <c r="Y13" s="238">
        <v>76.400000000000006</v>
      </c>
      <c r="Z13" s="239">
        <f t="shared" si="6"/>
        <v>73.575000000000003</v>
      </c>
      <c r="AA13" s="240">
        <f t="shared" si="7"/>
        <v>2</v>
      </c>
      <c r="AB13" s="238">
        <v>73.5</v>
      </c>
      <c r="AC13" s="238">
        <v>77.599999999999994</v>
      </c>
      <c r="AD13" s="239">
        <f t="shared" si="8"/>
        <v>75.55</v>
      </c>
      <c r="AE13" s="240">
        <f t="shared" si="9"/>
        <v>2</v>
      </c>
      <c r="AF13" s="241">
        <f t="shared" si="10"/>
        <v>71.599999999999994</v>
      </c>
      <c r="AG13" s="241">
        <f t="shared" si="11"/>
        <v>75.760000000000005</v>
      </c>
      <c r="AH13" s="241"/>
      <c r="AI13" s="239">
        <f t="shared" si="12"/>
        <v>73.680000000000007</v>
      </c>
      <c r="AJ13" s="189" t="s">
        <v>67</v>
      </c>
      <c r="AK13" s="234"/>
      <c r="AL13" s="234"/>
      <c r="AM13" s="234"/>
      <c r="AN13" s="234"/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4"/>
      <c r="AZ13" s="234"/>
      <c r="BA13" s="234"/>
      <c r="BB13" s="234"/>
      <c r="BC13" s="234"/>
      <c r="BD13" s="234"/>
      <c r="BE13" s="234"/>
      <c r="BF13" s="234"/>
      <c r="BG13" s="234"/>
      <c r="BH13" s="234"/>
      <c r="BI13" s="234"/>
      <c r="BJ13" s="234"/>
      <c r="BK13" s="234"/>
      <c r="BL13" s="234"/>
      <c r="BM13" s="234"/>
      <c r="BN13" s="234"/>
      <c r="BO13" s="234"/>
      <c r="BP13" s="234"/>
      <c r="BQ13" s="234"/>
      <c r="BR13" s="234"/>
      <c r="BS13" s="234"/>
      <c r="BT13" s="234"/>
      <c r="BU13" s="234"/>
      <c r="BV13" s="234"/>
      <c r="BW13" s="234"/>
      <c r="BX13" s="234"/>
      <c r="BY13" s="234"/>
      <c r="BZ13" s="234"/>
      <c r="CA13" s="234"/>
      <c r="CB13" s="234"/>
      <c r="CC13" s="234"/>
      <c r="CD13" s="234"/>
      <c r="CE13" s="234"/>
      <c r="CF13" s="234"/>
      <c r="CG13" s="234"/>
      <c r="CH13" s="234"/>
      <c r="CI13" s="234"/>
      <c r="CJ13" s="234"/>
      <c r="CK13" s="234"/>
      <c r="CL13" s="234"/>
      <c r="CM13" s="234"/>
      <c r="CN13" s="234"/>
      <c r="CO13" s="234"/>
      <c r="CP13" s="234"/>
      <c r="CQ13" s="234"/>
      <c r="CR13" s="234"/>
      <c r="CS13" s="234"/>
      <c r="CT13" s="234"/>
      <c r="CU13" s="234"/>
      <c r="CV13" s="234"/>
      <c r="CW13" s="234"/>
      <c r="CX13" s="234"/>
      <c r="CY13" s="234"/>
      <c r="CZ13" s="234"/>
      <c r="DA13" s="234"/>
      <c r="DB13" s="234"/>
      <c r="DC13" s="234"/>
      <c r="DD13" s="234"/>
      <c r="DE13" s="234"/>
      <c r="DF13" s="234"/>
      <c r="DG13" s="234"/>
      <c r="DH13" s="234"/>
      <c r="DI13" s="234"/>
      <c r="DJ13" s="234"/>
      <c r="DK13" s="234"/>
      <c r="DL13" s="234"/>
      <c r="DM13" s="234"/>
      <c r="DN13" s="234"/>
      <c r="DO13" s="234"/>
      <c r="DP13" s="234"/>
      <c r="DQ13" s="234"/>
      <c r="DR13" s="234"/>
      <c r="DS13" s="234"/>
      <c r="DT13" s="234"/>
      <c r="DU13" s="234"/>
      <c r="DV13" s="234"/>
      <c r="DW13" s="234"/>
      <c r="DX13" s="234"/>
      <c r="DY13" s="234"/>
      <c r="DZ13" s="234"/>
      <c r="EA13" s="234"/>
      <c r="EB13" s="234"/>
      <c r="EC13" s="234"/>
      <c r="ED13" s="234"/>
      <c r="EE13" s="234"/>
      <c r="EF13" s="234"/>
      <c r="EG13" s="234"/>
      <c r="EH13" s="234"/>
      <c r="EI13" s="234"/>
      <c r="EJ13" s="234"/>
      <c r="EK13" s="234"/>
      <c r="EL13" s="234"/>
      <c r="EM13" s="234"/>
      <c r="EN13" s="234"/>
      <c r="EO13" s="234"/>
      <c r="EP13" s="234"/>
      <c r="EQ13" s="234"/>
      <c r="ER13" s="234"/>
      <c r="ES13" s="234"/>
      <c r="ET13" s="234"/>
      <c r="EU13" s="234"/>
      <c r="EV13" s="234"/>
      <c r="EW13" s="234"/>
      <c r="EX13" s="234"/>
      <c r="EY13" s="234"/>
      <c r="EZ13" s="234"/>
      <c r="FA13" s="234"/>
      <c r="FB13" s="234"/>
      <c r="FC13" s="234"/>
      <c r="FD13" s="234"/>
      <c r="FE13" s="234"/>
      <c r="FF13" s="234"/>
      <c r="FG13" s="234"/>
      <c r="FH13" s="234"/>
      <c r="FI13" s="234"/>
      <c r="FJ13" s="234"/>
      <c r="FK13" s="234"/>
      <c r="FL13" s="234"/>
      <c r="FM13" s="234"/>
      <c r="FN13" s="234"/>
      <c r="FO13" s="234"/>
      <c r="FP13" s="234"/>
      <c r="FQ13" s="234"/>
      <c r="FR13" s="234"/>
      <c r="FS13" s="234"/>
      <c r="FT13" s="234"/>
      <c r="FU13" s="234"/>
      <c r="FV13" s="234"/>
      <c r="FW13" s="234"/>
      <c r="FX13" s="234"/>
      <c r="FY13" s="234"/>
      <c r="FZ13" s="234"/>
      <c r="GA13" s="234"/>
      <c r="GB13" s="234"/>
      <c r="GC13" s="234"/>
      <c r="GD13" s="234"/>
      <c r="GE13" s="234"/>
      <c r="GF13" s="234"/>
      <c r="GG13" s="234"/>
      <c r="GH13" s="234"/>
      <c r="GI13" s="234"/>
      <c r="GJ13" s="234"/>
      <c r="GK13" s="234"/>
      <c r="GL13" s="234"/>
      <c r="GM13" s="234"/>
      <c r="GN13" s="234"/>
      <c r="GO13" s="234"/>
      <c r="GP13" s="234"/>
      <c r="GQ13" s="234"/>
      <c r="GR13" s="234"/>
      <c r="GS13" s="234"/>
      <c r="GT13" s="234"/>
      <c r="GU13" s="234"/>
      <c r="GV13" s="234"/>
      <c r="GW13" s="234"/>
      <c r="GX13" s="234"/>
      <c r="GY13" s="234"/>
      <c r="GZ13" s="234"/>
      <c r="HA13" s="234"/>
      <c r="HB13" s="234"/>
      <c r="HC13" s="234"/>
      <c r="HD13" s="234"/>
      <c r="HE13" s="234"/>
      <c r="HF13" s="234"/>
      <c r="HG13" s="234"/>
      <c r="HH13" s="234"/>
      <c r="HI13" s="234"/>
      <c r="HJ13" s="234"/>
      <c r="HK13" s="234"/>
      <c r="HL13" s="234"/>
      <c r="HM13" s="234"/>
      <c r="HN13" s="234"/>
      <c r="HO13" s="234"/>
      <c r="HP13" s="234"/>
      <c r="HQ13" s="234"/>
      <c r="HR13" s="234"/>
      <c r="HS13" s="234"/>
      <c r="HT13" s="234"/>
      <c r="HU13" s="234"/>
      <c r="HV13" s="234"/>
      <c r="HW13" s="234"/>
      <c r="HX13" s="234"/>
      <c r="HY13" s="234"/>
      <c r="HZ13" s="234"/>
      <c r="IA13" s="234"/>
      <c r="IB13" s="234"/>
      <c r="IC13" s="234"/>
      <c r="ID13" s="234"/>
      <c r="IE13" s="234"/>
      <c r="IF13" s="234"/>
      <c r="IG13" s="234"/>
      <c r="IH13" s="234"/>
      <c r="II13" s="234"/>
      <c r="IJ13" s="234"/>
      <c r="IK13" s="234"/>
      <c r="IL13" s="234"/>
      <c r="IM13" s="234"/>
      <c r="IN13" s="234"/>
      <c r="IO13" s="234"/>
      <c r="IP13" s="234"/>
      <c r="IQ13" s="234"/>
      <c r="IR13" s="234"/>
      <c r="IS13" s="234"/>
      <c r="IT13" s="234"/>
      <c r="IU13" s="234"/>
      <c r="IV13" s="234"/>
      <c r="IW13" s="234"/>
      <c r="IX13" s="234"/>
      <c r="IY13" s="234"/>
      <c r="IZ13" s="234"/>
      <c r="JA13" s="234"/>
      <c r="JB13" s="234"/>
      <c r="JC13" s="234"/>
      <c r="JD13" s="234"/>
      <c r="JE13" s="234"/>
    </row>
    <row r="14" spans="1:265" ht="52.5" customHeight="1">
      <c r="A14" s="91">
        <v>3</v>
      </c>
      <c r="B14" s="124"/>
      <c r="C14" s="259">
        <v>14</v>
      </c>
      <c r="D14" s="258" t="s">
        <v>405</v>
      </c>
      <c r="E14" s="111" t="s">
        <v>73</v>
      </c>
      <c r="F14" s="111" t="s">
        <v>67</v>
      </c>
      <c r="G14" s="110" t="s">
        <v>406</v>
      </c>
      <c r="H14" s="111" t="s">
        <v>75</v>
      </c>
      <c r="I14" s="109" t="s">
        <v>21</v>
      </c>
      <c r="J14" s="109" t="s">
        <v>22</v>
      </c>
      <c r="K14" s="260" t="s">
        <v>430</v>
      </c>
      <c r="L14" s="238">
        <v>71.25</v>
      </c>
      <c r="M14" s="238">
        <v>73.599999999999994</v>
      </c>
      <c r="N14" s="239">
        <f t="shared" si="0"/>
        <v>72.424999999999997</v>
      </c>
      <c r="O14" s="240">
        <f t="shared" si="1"/>
        <v>4</v>
      </c>
      <c r="P14" s="238">
        <v>71.75</v>
      </c>
      <c r="Q14" s="238">
        <v>74</v>
      </c>
      <c r="R14" s="239">
        <f t="shared" si="2"/>
        <v>72.875</v>
      </c>
      <c r="S14" s="240">
        <f t="shared" si="3"/>
        <v>2</v>
      </c>
      <c r="T14" s="238">
        <v>71</v>
      </c>
      <c r="U14" s="238">
        <v>75</v>
      </c>
      <c r="V14" s="239">
        <f t="shared" si="4"/>
        <v>73</v>
      </c>
      <c r="W14" s="240">
        <f t="shared" si="5"/>
        <v>1</v>
      </c>
      <c r="X14" s="238">
        <v>70.25</v>
      </c>
      <c r="Y14" s="238">
        <v>75.599999999999994</v>
      </c>
      <c r="Z14" s="239">
        <f t="shared" si="6"/>
        <v>72.924999999999997</v>
      </c>
      <c r="AA14" s="240">
        <f t="shared" si="7"/>
        <v>4</v>
      </c>
      <c r="AB14" s="238">
        <v>73</v>
      </c>
      <c r="AC14" s="238">
        <v>72.8</v>
      </c>
      <c r="AD14" s="239">
        <f t="shared" si="8"/>
        <v>72.900000000000006</v>
      </c>
      <c r="AE14" s="240">
        <f t="shared" si="9"/>
        <v>3</v>
      </c>
      <c r="AF14" s="241">
        <f t="shared" si="10"/>
        <v>71.45</v>
      </c>
      <c r="AG14" s="241">
        <f t="shared" si="11"/>
        <v>74.2</v>
      </c>
      <c r="AH14" s="241"/>
      <c r="AI14" s="239">
        <f t="shared" si="12"/>
        <v>72.825000000000003</v>
      </c>
      <c r="AJ14" s="189" t="s">
        <v>67</v>
      </c>
      <c r="AK14" s="234"/>
      <c r="AL14" s="234"/>
      <c r="AM14" s="234"/>
      <c r="AN14" s="234"/>
      <c r="AO14" s="234"/>
      <c r="AP14" s="234"/>
      <c r="AQ14" s="234"/>
      <c r="AR14" s="234"/>
      <c r="AS14" s="234"/>
      <c r="AT14" s="234"/>
      <c r="AU14" s="234"/>
      <c r="AV14" s="234"/>
      <c r="AW14" s="234"/>
      <c r="AX14" s="234"/>
      <c r="AY14" s="234"/>
      <c r="AZ14" s="234"/>
      <c r="BA14" s="234"/>
      <c r="BB14" s="234"/>
      <c r="BC14" s="234"/>
      <c r="BD14" s="234"/>
      <c r="BE14" s="234"/>
      <c r="BF14" s="234"/>
      <c r="BG14" s="234"/>
      <c r="BH14" s="234"/>
      <c r="BI14" s="234"/>
      <c r="BJ14" s="234"/>
      <c r="BK14" s="234"/>
      <c r="BL14" s="234"/>
      <c r="BM14" s="234"/>
      <c r="BN14" s="234"/>
      <c r="BO14" s="234"/>
      <c r="BP14" s="234"/>
      <c r="BQ14" s="234"/>
      <c r="BR14" s="234"/>
      <c r="BS14" s="234"/>
      <c r="BT14" s="234"/>
      <c r="BU14" s="234"/>
      <c r="BV14" s="234"/>
      <c r="BW14" s="234"/>
      <c r="BX14" s="234"/>
      <c r="BY14" s="234"/>
      <c r="BZ14" s="234"/>
      <c r="CA14" s="234"/>
      <c r="CB14" s="234"/>
      <c r="CC14" s="234"/>
      <c r="CD14" s="234"/>
      <c r="CE14" s="234"/>
      <c r="CF14" s="234"/>
      <c r="CG14" s="234"/>
      <c r="CH14" s="234"/>
      <c r="CI14" s="234"/>
      <c r="CJ14" s="234"/>
      <c r="CK14" s="234"/>
      <c r="CL14" s="234"/>
      <c r="CM14" s="234"/>
      <c r="CN14" s="234"/>
      <c r="CO14" s="234"/>
      <c r="CP14" s="234"/>
      <c r="CQ14" s="234"/>
      <c r="CR14" s="234"/>
      <c r="CS14" s="234"/>
      <c r="CT14" s="234"/>
      <c r="CU14" s="234"/>
      <c r="CV14" s="234"/>
      <c r="CW14" s="234"/>
      <c r="CX14" s="234"/>
      <c r="CY14" s="234"/>
      <c r="CZ14" s="234"/>
      <c r="DA14" s="234"/>
      <c r="DB14" s="234"/>
      <c r="DC14" s="234"/>
      <c r="DD14" s="234"/>
      <c r="DE14" s="234"/>
      <c r="DF14" s="234"/>
      <c r="DG14" s="234"/>
      <c r="DH14" s="234"/>
      <c r="DI14" s="234"/>
      <c r="DJ14" s="234"/>
      <c r="DK14" s="234"/>
      <c r="DL14" s="234"/>
      <c r="DM14" s="234"/>
      <c r="DN14" s="234"/>
      <c r="DO14" s="234"/>
      <c r="DP14" s="234"/>
      <c r="DQ14" s="234"/>
      <c r="DR14" s="234"/>
      <c r="DS14" s="234"/>
      <c r="DT14" s="234"/>
      <c r="DU14" s="234"/>
      <c r="DV14" s="234"/>
      <c r="DW14" s="234"/>
      <c r="DX14" s="234"/>
      <c r="DY14" s="234"/>
      <c r="DZ14" s="234"/>
      <c r="EA14" s="234"/>
      <c r="EB14" s="234"/>
      <c r="EC14" s="234"/>
      <c r="ED14" s="234"/>
      <c r="EE14" s="234"/>
      <c r="EF14" s="234"/>
      <c r="EG14" s="234"/>
      <c r="EH14" s="234"/>
      <c r="EI14" s="234"/>
      <c r="EJ14" s="234"/>
      <c r="EK14" s="234"/>
      <c r="EL14" s="234"/>
      <c r="EM14" s="234"/>
      <c r="EN14" s="234"/>
      <c r="EO14" s="234"/>
      <c r="EP14" s="234"/>
      <c r="EQ14" s="234"/>
      <c r="ER14" s="234"/>
      <c r="ES14" s="234"/>
      <c r="ET14" s="234"/>
      <c r="EU14" s="234"/>
      <c r="EV14" s="234"/>
      <c r="EW14" s="234"/>
      <c r="EX14" s="234"/>
      <c r="EY14" s="234"/>
      <c r="EZ14" s="234"/>
      <c r="FA14" s="234"/>
      <c r="FB14" s="234"/>
      <c r="FC14" s="234"/>
      <c r="FD14" s="234"/>
      <c r="FE14" s="234"/>
      <c r="FF14" s="234"/>
      <c r="FG14" s="234"/>
      <c r="FH14" s="234"/>
      <c r="FI14" s="234"/>
      <c r="FJ14" s="234"/>
      <c r="FK14" s="234"/>
      <c r="FL14" s="234"/>
      <c r="FM14" s="234"/>
      <c r="FN14" s="234"/>
      <c r="FO14" s="234"/>
      <c r="FP14" s="234"/>
      <c r="FQ14" s="234"/>
      <c r="FR14" s="234"/>
      <c r="FS14" s="234"/>
      <c r="FT14" s="234"/>
      <c r="FU14" s="234"/>
      <c r="FV14" s="234"/>
      <c r="FW14" s="234"/>
      <c r="FX14" s="234"/>
      <c r="FY14" s="234"/>
      <c r="FZ14" s="234"/>
      <c r="GA14" s="234"/>
      <c r="GB14" s="234"/>
      <c r="GC14" s="234"/>
      <c r="GD14" s="234"/>
      <c r="GE14" s="234"/>
      <c r="GF14" s="234"/>
      <c r="GG14" s="234"/>
      <c r="GH14" s="234"/>
      <c r="GI14" s="234"/>
      <c r="GJ14" s="234"/>
      <c r="GK14" s="234"/>
      <c r="GL14" s="234"/>
      <c r="GM14" s="234"/>
      <c r="GN14" s="234"/>
      <c r="GO14" s="234"/>
      <c r="GP14" s="234"/>
      <c r="GQ14" s="234"/>
      <c r="GR14" s="234"/>
      <c r="GS14" s="234"/>
      <c r="GT14" s="234"/>
      <c r="GU14" s="234"/>
      <c r="GV14" s="234"/>
      <c r="GW14" s="234"/>
      <c r="GX14" s="234"/>
      <c r="GY14" s="234"/>
      <c r="GZ14" s="234"/>
      <c r="HA14" s="234"/>
      <c r="HB14" s="234"/>
      <c r="HC14" s="234"/>
      <c r="HD14" s="234"/>
      <c r="HE14" s="234"/>
      <c r="HF14" s="234"/>
      <c r="HG14" s="234"/>
      <c r="HH14" s="234"/>
      <c r="HI14" s="234"/>
      <c r="HJ14" s="234"/>
      <c r="HK14" s="234"/>
      <c r="HL14" s="234"/>
      <c r="HM14" s="234"/>
      <c r="HN14" s="234"/>
      <c r="HO14" s="234"/>
      <c r="HP14" s="234"/>
      <c r="HQ14" s="234"/>
      <c r="HR14" s="234"/>
      <c r="HS14" s="234"/>
      <c r="HT14" s="234"/>
      <c r="HU14" s="234"/>
      <c r="HV14" s="234"/>
      <c r="HW14" s="234"/>
      <c r="HX14" s="234"/>
      <c r="HY14" s="234"/>
      <c r="HZ14" s="234"/>
      <c r="IA14" s="234"/>
      <c r="IB14" s="234"/>
      <c r="IC14" s="234"/>
      <c r="ID14" s="234"/>
      <c r="IE14" s="234"/>
      <c r="IF14" s="234"/>
      <c r="IG14" s="234"/>
      <c r="IH14" s="234"/>
      <c r="II14" s="234"/>
      <c r="IJ14" s="234"/>
      <c r="IK14" s="234"/>
      <c r="IL14" s="234"/>
      <c r="IM14" s="234"/>
      <c r="IN14" s="234"/>
      <c r="IO14" s="234"/>
      <c r="IP14" s="234"/>
      <c r="IQ14" s="234"/>
      <c r="IR14" s="234"/>
      <c r="IS14" s="234"/>
      <c r="IT14" s="234"/>
      <c r="IU14" s="234"/>
      <c r="IV14" s="234"/>
      <c r="IW14" s="234"/>
      <c r="IX14" s="234"/>
      <c r="IY14" s="234"/>
      <c r="IZ14" s="234"/>
      <c r="JA14" s="234"/>
      <c r="JB14" s="234"/>
      <c r="JC14" s="234"/>
      <c r="JD14" s="234"/>
      <c r="JE14" s="234"/>
    </row>
    <row r="15" spans="1:265" ht="52.5" customHeight="1">
      <c r="A15" s="91">
        <v>4</v>
      </c>
      <c r="B15" s="124"/>
      <c r="C15" s="259">
        <v>15</v>
      </c>
      <c r="D15" s="94" t="s">
        <v>409</v>
      </c>
      <c r="E15" s="95" t="s">
        <v>77</v>
      </c>
      <c r="F15" s="96" t="s">
        <v>67</v>
      </c>
      <c r="G15" s="97" t="s">
        <v>410</v>
      </c>
      <c r="H15" s="95" t="s">
        <v>79</v>
      </c>
      <c r="I15" s="96" t="s">
        <v>80</v>
      </c>
      <c r="J15" s="96" t="s">
        <v>81</v>
      </c>
      <c r="K15" s="127" t="s">
        <v>380</v>
      </c>
      <c r="L15" s="238">
        <v>70.5</v>
      </c>
      <c r="M15" s="238">
        <v>75.2</v>
      </c>
      <c r="N15" s="239">
        <f t="shared" si="0"/>
        <v>72.849999999999994</v>
      </c>
      <c r="O15" s="240">
        <f t="shared" si="1"/>
        <v>3</v>
      </c>
      <c r="P15" s="238">
        <v>68.75</v>
      </c>
      <c r="Q15" s="238">
        <v>73</v>
      </c>
      <c r="R15" s="239">
        <f t="shared" si="2"/>
        <v>70.875</v>
      </c>
      <c r="S15" s="240">
        <f t="shared" si="3"/>
        <v>4</v>
      </c>
      <c r="T15" s="238">
        <v>68</v>
      </c>
      <c r="U15" s="238">
        <v>71.8</v>
      </c>
      <c r="V15" s="239">
        <f t="shared" si="4"/>
        <v>69.900000000000006</v>
      </c>
      <c r="W15" s="240">
        <f t="shared" si="5"/>
        <v>4</v>
      </c>
      <c r="X15" s="238">
        <v>70.75</v>
      </c>
      <c r="Y15" s="238">
        <v>75.599999999999994</v>
      </c>
      <c r="Z15" s="239">
        <f t="shared" si="6"/>
        <v>73.174999999999997</v>
      </c>
      <c r="AA15" s="240">
        <f t="shared" si="7"/>
        <v>3</v>
      </c>
      <c r="AB15" s="238">
        <v>69.25</v>
      </c>
      <c r="AC15" s="238">
        <v>73</v>
      </c>
      <c r="AD15" s="239">
        <f t="shared" si="8"/>
        <v>71.125</v>
      </c>
      <c r="AE15" s="240">
        <f t="shared" si="9"/>
        <v>4</v>
      </c>
      <c r="AF15" s="241">
        <f t="shared" si="10"/>
        <v>69.45</v>
      </c>
      <c r="AG15" s="241">
        <f t="shared" si="11"/>
        <v>73.72</v>
      </c>
      <c r="AH15" s="241"/>
      <c r="AI15" s="239">
        <f t="shared" si="12"/>
        <v>71.585000000000008</v>
      </c>
      <c r="AJ15" s="189" t="s">
        <v>67</v>
      </c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U15" s="234"/>
      <c r="BV15" s="234"/>
      <c r="BW15" s="234"/>
      <c r="BX15" s="234"/>
      <c r="BY15" s="234"/>
      <c r="BZ15" s="234"/>
      <c r="CA15" s="234"/>
      <c r="CB15" s="234"/>
      <c r="CC15" s="234"/>
      <c r="CD15" s="234"/>
      <c r="CE15" s="234"/>
      <c r="CF15" s="234"/>
      <c r="CG15" s="234"/>
      <c r="CH15" s="234"/>
      <c r="CI15" s="234"/>
      <c r="CJ15" s="234"/>
      <c r="CK15" s="234"/>
      <c r="CL15" s="234"/>
      <c r="CM15" s="234"/>
      <c r="CN15" s="234"/>
      <c r="CO15" s="234"/>
      <c r="CP15" s="234"/>
      <c r="CQ15" s="234"/>
      <c r="CR15" s="234"/>
      <c r="CS15" s="234"/>
      <c r="CT15" s="234"/>
      <c r="CU15" s="234"/>
      <c r="CV15" s="234"/>
      <c r="CW15" s="234"/>
      <c r="CX15" s="234"/>
      <c r="CY15" s="234"/>
      <c r="CZ15" s="234"/>
      <c r="DA15" s="234"/>
      <c r="DB15" s="234"/>
      <c r="DC15" s="234"/>
      <c r="DD15" s="234"/>
      <c r="DE15" s="234"/>
      <c r="DF15" s="234"/>
      <c r="DG15" s="234"/>
      <c r="DH15" s="234"/>
      <c r="DI15" s="234"/>
      <c r="DJ15" s="234"/>
      <c r="DK15" s="234"/>
      <c r="DL15" s="234"/>
      <c r="DM15" s="234"/>
      <c r="DN15" s="234"/>
      <c r="DO15" s="234"/>
      <c r="DP15" s="234"/>
      <c r="DQ15" s="234"/>
      <c r="DR15" s="234"/>
      <c r="DS15" s="234"/>
      <c r="DT15" s="234"/>
      <c r="DU15" s="234"/>
      <c r="DV15" s="234"/>
      <c r="DW15" s="234"/>
      <c r="DX15" s="234"/>
      <c r="DY15" s="234"/>
      <c r="DZ15" s="234"/>
      <c r="EA15" s="234"/>
      <c r="EB15" s="234"/>
      <c r="EC15" s="234"/>
      <c r="ED15" s="234"/>
      <c r="EE15" s="234"/>
      <c r="EF15" s="234"/>
      <c r="EG15" s="234"/>
      <c r="EH15" s="234"/>
      <c r="EI15" s="234"/>
      <c r="EJ15" s="234"/>
      <c r="EK15" s="234"/>
      <c r="EL15" s="234"/>
      <c r="EM15" s="234"/>
      <c r="EN15" s="234"/>
      <c r="EO15" s="234"/>
      <c r="EP15" s="234"/>
      <c r="EQ15" s="234"/>
      <c r="ER15" s="234"/>
      <c r="ES15" s="234"/>
      <c r="ET15" s="234"/>
      <c r="EU15" s="234"/>
      <c r="EV15" s="234"/>
      <c r="EW15" s="234"/>
      <c r="EX15" s="234"/>
      <c r="EY15" s="234"/>
      <c r="EZ15" s="234"/>
      <c r="FA15" s="234"/>
      <c r="FB15" s="234"/>
      <c r="FC15" s="234"/>
      <c r="FD15" s="234"/>
      <c r="FE15" s="234"/>
      <c r="FF15" s="234"/>
      <c r="FG15" s="234"/>
      <c r="FH15" s="234"/>
      <c r="FI15" s="234"/>
      <c r="FJ15" s="234"/>
      <c r="FK15" s="234"/>
      <c r="FL15" s="234"/>
      <c r="FM15" s="234"/>
      <c r="FN15" s="234"/>
      <c r="FO15" s="234"/>
      <c r="FP15" s="234"/>
      <c r="FQ15" s="234"/>
      <c r="FR15" s="234"/>
      <c r="FS15" s="234"/>
      <c r="FT15" s="234"/>
      <c r="FU15" s="234"/>
      <c r="FV15" s="234"/>
      <c r="FW15" s="234"/>
      <c r="FX15" s="234"/>
      <c r="FY15" s="234"/>
      <c r="FZ15" s="234"/>
      <c r="GA15" s="234"/>
      <c r="GB15" s="234"/>
      <c r="GC15" s="234"/>
      <c r="GD15" s="234"/>
      <c r="GE15" s="234"/>
      <c r="GF15" s="234"/>
      <c r="GG15" s="234"/>
      <c r="GH15" s="234"/>
      <c r="GI15" s="234"/>
      <c r="GJ15" s="234"/>
      <c r="GK15" s="234"/>
      <c r="GL15" s="234"/>
      <c r="GM15" s="234"/>
      <c r="GN15" s="234"/>
      <c r="GO15" s="234"/>
      <c r="GP15" s="234"/>
      <c r="GQ15" s="234"/>
      <c r="GR15" s="234"/>
      <c r="GS15" s="234"/>
      <c r="GT15" s="234"/>
      <c r="GU15" s="234"/>
      <c r="GV15" s="234"/>
      <c r="GW15" s="234"/>
      <c r="GX15" s="234"/>
      <c r="GY15" s="234"/>
      <c r="GZ15" s="234"/>
      <c r="HA15" s="234"/>
      <c r="HB15" s="234"/>
      <c r="HC15" s="234"/>
      <c r="HD15" s="234"/>
      <c r="HE15" s="234"/>
      <c r="HF15" s="234"/>
      <c r="HG15" s="234"/>
      <c r="HH15" s="234"/>
      <c r="HI15" s="234"/>
      <c r="HJ15" s="234"/>
      <c r="HK15" s="234"/>
      <c r="HL15" s="234"/>
      <c r="HM15" s="234"/>
      <c r="HN15" s="234"/>
      <c r="HO15" s="234"/>
      <c r="HP15" s="234"/>
      <c r="HQ15" s="234"/>
      <c r="HR15" s="234"/>
      <c r="HS15" s="234"/>
      <c r="HT15" s="234"/>
      <c r="HU15" s="234"/>
      <c r="HV15" s="234"/>
      <c r="HW15" s="234"/>
      <c r="HX15" s="234"/>
      <c r="HY15" s="234"/>
      <c r="HZ15" s="234"/>
      <c r="IA15" s="234"/>
      <c r="IB15" s="234"/>
      <c r="IC15" s="234"/>
      <c r="ID15" s="234"/>
      <c r="IE15" s="234"/>
      <c r="IF15" s="234"/>
      <c r="IG15" s="234"/>
      <c r="IH15" s="234"/>
      <c r="II15" s="234"/>
      <c r="IJ15" s="234"/>
      <c r="IK15" s="234"/>
      <c r="IL15" s="234"/>
      <c r="IM15" s="234"/>
      <c r="IN15" s="234"/>
      <c r="IO15" s="234"/>
      <c r="IP15" s="234"/>
      <c r="IQ15" s="234"/>
      <c r="IR15" s="234"/>
      <c r="IS15" s="234"/>
      <c r="IT15" s="234"/>
      <c r="IU15" s="234"/>
      <c r="IV15" s="234"/>
      <c r="IW15" s="234"/>
      <c r="IX15" s="234"/>
      <c r="IY15" s="234"/>
      <c r="IZ15" s="234"/>
      <c r="JA15" s="234"/>
      <c r="JB15" s="234"/>
      <c r="JC15" s="234"/>
      <c r="JD15" s="234"/>
      <c r="JE15" s="234"/>
    </row>
    <row r="16" spans="1:265" ht="52.5" customHeight="1">
      <c r="A16" s="91">
        <v>5</v>
      </c>
      <c r="B16" s="124"/>
      <c r="C16" s="259">
        <v>24</v>
      </c>
      <c r="D16" s="94" t="s">
        <v>411</v>
      </c>
      <c r="E16" s="95" t="s">
        <v>118</v>
      </c>
      <c r="F16" s="96" t="s">
        <v>67</v>
      </c>
      <c r="G16" s="97" t="s">
        <v>412</v>
      </c>
      <c r="H16" s="95" t="s">
        <v>120</v>
      </c>
      <c r="I16" s="96" t="s">
        <v>121</v>
      </c>
      <c r="J16" s="96" t="s">
        <v>81</v>
      </c>
      <c r="K16" s="127" t="s">
        <v>380</v>
      </c>
      <c r="L16" s="238">
        <v>68.25</v>
      </c>
      <c r="M16" s="238">
        <v>66</v>
      </c>
      <c r="N16" s="239">
        <f t="shared" si="0"/>
        <v>67.125</v>
      </c>
      <c r="O16" s="240">
        <f t="shared" si="1"/>
        <v>5</v>
      </c>
      <c r="P16" s="238">
        <v>69.25</v>
      </c>
      <c r="Q16" s="238">
        <v>72</v>
      </c>
      <c r="R16" s="239">
        <f t="shared" si="2"/>
        <v>70.625</v>
      </c>
      <c r="S16" s="240">
        <f t="shared" si="3"/>
        <v>5</v>
      </c>
      <c r="T16" s="238">
        <v>68.75</v>
      </c>
      <c r="U16" s="238">
        <v>70</v>
      </c>
      <c r="V16" s="239">
        <f t="shared" si="4"/>
        <v>69.375</v>
      </c>
      <c r="W16" s="240">
        <f t="shared" si="5"/>
        <v>5</v>
      </c>
      <c r="X16" s="238">
        <v>68.5</v>
      </c>
      <c r="Y16" s="238">
        <v>73</v>
      </c>
      <c r="Z16" s="239">
        <f t="shared" si="6"/>
        <v>70.75</v>
      </c>
      <c r="AA16" s="240">
        <f t="shared" si="7"/>
        <v>5</v>
      </c>
      <c r="AB16" s="238">
        <v>68.5</v>
      </c>
      <c r="AC16" s="238">
        <v>71.400000000000006</v>
      </c>
      <c r="AD16" s="239">
        <f t="shared" si="8"/>
        <v>69.95</v>
      </c>
      <c r="AE16" s="240">
        <f t="shared" si="9"/>
        <v>5</v>
      </c>
      <c r="AF16" s="241">
        <f t="shared" si="10"/>
        <v>68.650000000000006</v>
      </c>
      <c r="AG16" s="241">
        <f t="shared" si="11"/>
        <v>70.47999999999999</v>
      </c>
      <c r="AH16" s="241"/>
      <c r="AI16" s="239">
        <f t="shared" si="12"/>
        <v>69.564999999999998</v>
      </c>
      <c r="AJ16" s="189" t="s">
        <v>67</v>
      </c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4"/>
      <c r="BV16" s="234"/>
      <c r="BW16" s="234"/>
      <c r="BX16" s="234"/>
      <c r="BY16" s="234"/>
      <c r="BZ16" s="234"/>
      <c r="CA16" s="234"/>
      <c r="CB16" s="234"/>
      <c r="CC16" s="234"/>
      <c r="CD16" s="234"/>
      <c r="CE16" s="234"/>
      <c r="CF16" s="234"/>
      <c r="CG16" s="234"/>
      <c r="CH16" s="234"/>
      <c r="CI16" s="234"/>
      <c r="CJ16" s="234"/>
      <c r="CK16" s="234"/>
      <c r="CL16" s="234"/>
      <c r="CM16" s="234"/>
      <c r="CN16" s="234"/>
      <c r="CO16" s="234"/>
      <c r="CP16" s="234"/>
      <c r="CQ16" s="234"/>
      <c r="CR16" s="234"/>
      <c r="CS16" s="234"/>
      <c r="CT16" s="234"/>
      <c r="CU16" s="234"/>
      <c r="CV16" s="234"/>
      <c r="CW16" s="234"/>
      <c r="CX16" s="234"/>
      <c r="CY16" s="234"/>
      <c r="CZ16" s="234"/>
      <c r="DA16" s="234"/>
      <c r="DB16" s="234"/>
      <c r="DC16" s="234"/>
      <c r="DD16" s="234"/>
      <c r="DE16" s="234"/>
      <c r="DF16" s="234"/>
      <c r="DG16" s="234"/>
      <c r="DH16" s="234"/>
      <c r="DI16" s="234"/>
      <c r="DJ16" s="234"/>
      <c r="DK16" s="234"/>
      <c r="DL16" s="234"/>
      <c r="DM16" s="234"/>
      <c r="DN16" s="234"/>
      <c r="DO16" s="234"/>
      <c r="DP16" s="234"/>
      <c r="DQ16" s="234"/>
      <c r="DR16" s="234"/>
      <c r="DS16" s="234"/>
      <c r="DT16" s="234"/>
      <c r="DU16" s="234"/>
      <c r="DV16" s="234"/>
      <c r="DW16" s="234"/>
      <c r="DX16" s="234"/>
      <c r="DY16" s="234"/>
      <c r="DZ16" s="234"/>
      <c r="EA16" s="234"/>
      <c r="EB16" s="234"/>
      <c r="EC16" s="234"/>
      <c r="ED16" s="234"/>
      <c r="EE16" s="234"/>
      <c r="EF16" s="234"/>
      <c r="EG16" s="234"/>
      <c r="EH16" s="234"/>
      <c r="EI16" s="234"/>
      <c r="EJ16" s="234"/>
      <c r="EK16" s="234"/>
      <c r="EL16" s="234"/>
      <c r="EM16" s="234"/>
      <c r="EN16" s="234"/>
      <c r="EO16" s="234"/>
      <c r="EP16" s="234"/>
      <c r="EQ16" s="234"/>
      <c r="ER16" s="234"/>
      <c r="ES16" s="234"/>
      <c r="ET16" s="234"/>
      <c r="EU16" s="234"/>
      <c r="EV16" s="234"/>
      <c r="EW16" s="234"/>
      <c r="EX16" s="234"/>
      <c r="EY16" s="234"/>
      <c r="EZ16" s="234"/>
      <c r="FA16" s="234"/>
      <c r="FB16" s="234"/>
      <c r="FC16" s="234"/>
      <c r="FD16" s="234"/>
      <c r="FE16" s="234"/>
      <c r="FF16" s="234"/>
      <c r="FG16" s="234"/>
      <c r="FH16" s="234"/>
      <c r="FI16" s="234"/>
      <c r="FJ16" s="234"/>
      <c r="FK16" s="234"/>
      <c r="FL16" s="234"/>
      <c r="FM16" s="234"/>
      <c r="FN16" s="234"/>
      <c r="FO16" s="234"/>
      <c r="FP16" s="234"/>
      <c r="FQ16" s="234"/>
      <c r="FR16" s="234"/>
      <c r="FS16" s="234"/>
      <c r="FT16" s="234"/>
      <c r="FU16" s="234"/>
      <c r="FV16" s="234"/>
      <c r="FW16" s="234"/>
      <c r="FX16" s="234"/>
      <c r="FY16" s="234"/>
      <c r="FZ16" s="234"/>
      <c r="GA16" s="234"/>
      <c r="GB16" s="234"/>
      <c r="GC16" s="234"/>
      <c r="GD16" s="234"/>
      <c r="GE16" s="234"/>
      <c r="GF16" s="234"/>
      <c r="GG16" s="234"/>
      <c r="GH16" s="234"/>
      <c r="GI16" s="234"/>
      <c r="GJ16" s="234"/>
      <c r="GK16" s="234"/>
      <c r="GL16" s="234"/>
      <c r="GM16" s="234"/>
      <c r="GN16" s="234"/>
      <c r="GO16" s="234"/>
      <c r="GP16" s="234"/>
      <c r="GQ16" s="234"/>
      <c r="GR16" s="234"/>
      <c r="GS16" s="234"/>
      <c r="GT16" s="234"/>
      <c r="GU16" s="234"/>
      <c r="GV16" s="234"/>
      <c r="GW16" s="234"/>
      <c r="GX16" s="234"/>
      <c r="GY16" s="234"/>
      <c r="GZ16" s="234"/>
      <c r="HA16" s="234"/>
      <c r="HB16" s="234"/>
      <c r="HC16" s="234"/>
      <c r="HD16" s="234"/>
      <c r="HE16" s="234"/>
      <c r="HF16" s="234"/>
      <c r="HG16" s="234"/>
      <c r="HH16" s="234"/>
      <c r="HI16" s="234"/>
      <c r="HJ16" s="234"/>
      <c r="HK16" s="234"/>
      <c r="HL16" s="234"/>
      <c r="HM16" s="234"/>
      <c r="HN16" s="234"/>
      <c r="HO16" s="234"/>
      <c r="HP16" s="234"/>
      <c r="HQ16" s="234"/>
      <c r="HR16" s="234"/>
      <c r="HS16" s="234"/>
      <c r="HT16" s="234"/>
      <c r="HU16" s="234"/>
      <c r="HV16" s="234"/>
      <c r="HW16" s="234"/>
      <c r="HX16" s="234"/>
      <c r="HY16" s="234"/>
      <c r="HZ16" s="234"/>
      <c r="IA16" s="234"/>
      <c r="IB16" s="234"/>
      <c r="IC16" s="234"/>
      <c r="ID16" s="234"/>
      <c r="IE16" s="234"/>
      <c r="IF16" s="234"/>
      <c r="IG16" s="234"/>
      <c r="IH16" s="234"/>
      <c r="II16" s="234"/>
      <c r="IJ16" s="234"/>
      <c r="IK16" s="234"/>
      <c r="IL16" s="234"/>
      <c r="IM16" s="234"/>
      <c r="IN16" s="234"/>
      <c r="IO16" s="234"/>
      <c r="IP16" s="234"/>
      <c r="IQ16" s="234"/>
      <c r="IR16" s="234"/>
      <c r="IS16" s="234"/>
      <c r="IT16" s="234"/>
      <c r="IU16" s="234"/>
      <c r="IV16" s="234"/>
      <c r="IW16" s="234"/>
      <c r="IX16" s="234"/>
      <c r="IY16" s="234"/>
      <c r="IZ16" s="234"/>
      <c r="JA16" s="234"/>
      <c r="JB16" s="234"/>
      <c r="JC16" s="234"/>
      <c r="JD16" s="234"/>
      <c r="JE16" s="234"/>
    </row>
    <row r="17" spans="1:265" ht="52.5" customHeight="1">
      <c r="A17" s="91">
        <v>6</v>
      </c>
      <c r="B17" s="124"/>
      <c r="C17" s="259">
        <v>19</v>
      </c>
      <c r="D17" s="94" t="s">
        <v>413</v>
      </c>
      <c r="E17" s="95" t="s">
        <v>96</v>
      </c>
      <c r="F17" s="96" t="s">
        <v>67</v>
      </c>
      <c r="G17" s="97" t="s">
        <v>414</v>
      </c>
      <c r="H17" s="95" t="s">
        <v>98</v>
      </c>
      <c r="I17" s="96" t="s">
        <v>99</v>
      </c>
      <c r="J17" s="96" t="s">
        <v>100</v>
      </c>
      <c r="K17" s="127" t="s">
        <v>380</v>
      </c>
      <c r="L17" s="238">
        <v>65.5</v>
      </c>
      <c r="M17" s="238">
        <v>65</v>
      </c>
      <c r="N17" s="239">
        <f t="shared" si="0"/>
        <v>65.25</v>
      </c>
      <c r="O17" s="240">
        <f t="shared" si="1"/>
        <v>6</v>
      </c>
      <c r="P17" s="238">
        <v>66.75</v>
      </c>
      <c r="Q17" s="238">
        <v>71</v>
      </c>
      <c r="R17" s="239">
        <f t="shared" si="2"/>
        <v>68.875</v>
      </c>
      <c r="S17" s="240">
        <f t="shared" si="3"/>
        <v>6</v>
      </c>
      <c r="T17" s="238">
        <v>66</v>
      </c>
      <c r="U17" s="238">
        <v>70.599999999999994</v>
      </c>
      <c r="V17" s="239">
        <f t="shared" si="4"/>
        <v>68.3</v>
      </c>
      <c r="W17" s="240">
        <f t="shared" si="5"/>
        <v>6</v>
      </c>
      <c r="X17" s="238">
        <v>66.5</v>
      </c>
      <c r="Y17" s="238">
        <v>69.400000000000006</v>
      </c>
      <c r="Z17" s="239">
        <f t="shared" si="6"/>
        <v>67.95</v>
      </c>
      <c r="AA17" s="240">
        <f t="shared" si="7"/>
        <v>6</v>
      </c>
      <c r="AB17" s="238">
        <v>67</v>
      </c>
      <c r="AC17" s="238">
        <v>66.8</v>
      </c>
      <c r="AD17" s="239">
        <f t="shared" si="8"/>
        <v>66.900000000000006</v>
      </c>
      <c r="AE17" s="240">
        <f t="shared" si="9"/>
        <v>6</v>
      </c>
      <c r="AF17" s="241">
        <f t="shared" si="10"/>
        <v>66.349999999999994</v>
      </c>
      <c r="AG17" s="241">
        <f t="shared" si="11"/>
        <v>68.56</v>
      </c>
      <c r="AH17" s="241"/>
      <c r="AI17" s="239">
        <f t="shared" si="12"/>
        <v>67.454999999999998</v>
      </c>
      <c r="AJ17" s="189">
        <v>1</v>
      </c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4"/>
      <c r="BV17" s="234"/>
      <c r="BW17" s="234"/>
      <c r="BX17" s="234"/>
      <c r="BY17" s="234"/>
      <c r="BZ17" s="234"/>
      <c r="CA17" s="234"/>
      <c r="CB17" s="234"/>
      <c r="CC17" s="234"/>
      <c r="CD17" s="234"/>
      <c r="CE17" s="234"/>
      <c r="CF17" s="234"/>
      <c r="CG17" s="234"/>
      <c r="CH17" s="234"/>
      <c r="CI17" s="234"/>
      <c r="CJ17" s="234"/>
      <c r="CK17" s="234"/>
      <c r="CL17" s="234"/>
      <c r="CM17" s="234"/>
      <c r="CN17" s="234"/>
      <c r="CO17" s="234"/>
      <c r="CP17" s="234"/>
      <c r="CQ17" s="234"/>
      <c r="CR17" s="234"/>
      <c r="CS17" s="234"/>
      <c r="CT17" s="234"/>
      <c r="CU17" s="234"/>
      <c r="CV17" s="234"/>
      <c r="CW17" s="234"/>
      <c r="CX17" s="234"/>
      <c r="CY17" s="234"/>
      <c r="CZ17" s="234"/>
      <c r="DA17" s="234"/>
      <c r="DB17" s="234"/>
      <c r="DC17" s="234"/>
      <c r="DD17" s="234"/>
      <c r="DE17" s="234"/>
      <c r="DF17" s="234"/>
      <c r="DG17" s="234"/>
      <c r="DH17" s="234"/>
      <c r="DI17" s="234"/>
      <c r="DJ17" s="234"/>
      <c r="DK17" s="234"/>
      <c r="DL17" s="234"/>
      <c r="DM17" s="234"/>
      <c r="DN17" s="234"/>
      <c r="DO17" s="234"/>
      <c r="DP17" s="234"/>
      <c r="DQ17" s="234"/>
      <c r="DR17" s="234"/>
      <c r="DS17" s="234"/>
      <c r="DT17" s="234"/>
      <c r="DU17" s="234"/>
      <c r="DV17" s="234"/>
      <c r="DW17" s="234"/>
      <c r="DX17" s="234"/>
      <c r="DY17" s="234"/>
      <c r="DZ17" s="234"/>
      <c r="EA17" s="234"/>
      <c r="EB17" s="234"/>
      <c r="EC17" s="234"/>
      <c r="ED17" s="234"/>
      <c r="EE17" s="234"/>
      <c r="EF17" s="234"/>
      <c r="EG17" s="234"/>
      <c r="EH17" s="234"/>
      <c r="EI17" s="234"/>
      <c r="EJ17" s="234"/>
      <c r="EK17" s="234"/>
      <c r="EL17" s="234"/>
      <c r="EM17" s="234"/>
      <c r="EN17" s="234"/>
      <c r="EO17" s="234"/>
      <c r="EP17" s="234"/>
      <c r="EQ17" s="234"/>
      <c r="ER17" s="234"/>
      <c r="ES17" s="234"/>
      <c r="ET17" s="234"/>
      <c r="EU17" s="234"/>
      <c r="EV17" s="234"/>
      <c r="EW17" s="234"/>
      <c r="EX17" s="234"/>
      <c r="EY17" s="234"/>
      <c r="EZ17" s="234"/>
      <c r="FA17" s="234"/>
      <c r="FB17" s="234"/>
      <c r="FC17" s="234"/>
      <c r="FD17" s="234"/>
      <c r="FE17" s="234"/>
      <c r="FF17" s="234"/>
      <c r="FG17" s="234"/>
      <c r="FH17" s="234"/>
      <c r="FI17" s="234"/>
      <c r="FJ17" s="234"/>
      <c r="FK17" s="234"/>
      <c r="FL17" s="234"/>
      <c r="FM17" s="234"/>
      <c r="FN17" s="234"/>
      <c r="FO17" s="234"/>
      <c r="FP17" s="234"/>
      <c r="FQ17" s="234"/>
      <c r="FR17" s="234"/>
      <c r="FS17" s="234"/>
      <c r="FT17" s="234"/>
      <c r="FU17" s="234"/>
      <c r="FV17" s="234"/>
      <c r="FW17" s="234"/>
      <c r="FX17" s="234"/>
      <c r="FY17" s="234"/>
      <c r="FZ17" s="234"/>
      <c r="GA17" s="234"/>
      <c r="GB17" s="234"/>
      <c r="GC17" s="234"/>
      <c r="GD17" s="234"/>
      <c r="GE17" s="234"/>
      <c r="GF17" s="234"/>
      <c r="GG17" s="234"/>
      <c r="GH17" s="234"/>
      <c r="GI17" s="234"/>
      <c r="GJ17" s="234"/>
      <c r="GK17" s="234"/>
      <c r="GL17" s="234"/>
      <c r="GM17" s="234"/>
      <c r="GN17" s="234"/>
      <c r="GO17" s="234"/>
      <c r="GP17" s="234"/>
      <c r="GQ17" s="234"/>
      <c r="GR17" s="234"/>
      <c r="GS17" s="234"/>
      <c r="GT17" s="234"/>
      <c r="GU17" s="234"/>
      <c r="GV17" s="234"/>
      <c r="GW17" s="234"/>
      <c r="GX17" s="234"/>
      <c r="GY17" s="234"/>
      <c r="GZ17" s="234"/>
      <c r="HA17" s="234"/>
      <c r="HB17" s="234"/>
      <c r="HC17" s="234"/>
      <c r="HD17" s="234"/>
      <c r="HE17" s="234"/>
      <c r="HF17" s="234"/>
      <c r="HG17" s="234"/>
      <c r="HH17" s="234"/>
      <c r="HI17" s="234"/>
      <c r="HJ17" s="234"/>
      <c r="HK17" s="234"/>
      <c r="HL17" s="234"/>
      <c r="HM17" s="234"/>
      <c r="HN17" s="234"/>
      <c r="HO17" s="234"/>
      <c r="HP17" s="234"/>
      <c r="HQ17" s="234"/>
      <c r="HR17" s="234"/>
      <c r="HS17" s="234"/>
      <c r="HT17" s="234"/>
      <c r="HU17" s="234"/>
      <c r="HV17" s="234"/>
      <c r="HW17" s="234"/>
      <c r="HX17" s="234"/>
      <c r="HY17" s="234"/>
      <c r="HZ17" s="234"/>
      <c r="IA17" s="234"/>
      <c r="IB17" s="234"/>
      <c r="IC17" s="234"/>
      <c r="ID17" s="234"/>
      <c r="IE17" s="234"/>
      <c r="IF17" s="234"/>
      <c r="IG17" s="234"/>
      <c r="IH17" s="234"/>
      <c r="II17" s="234"/>
      <c r="IJ17" s="234"/>
      <c r="IK17" s="234"/>
      <c r="IL17" s="234"/>
      <c r="IM17" s="234"/>
      <c r="IN17" s="234"/>
      <c r="IO17" s="234"/>
      <c r="IP17" s="234"/>
      <c r="IQ17" s="234"/>
      <c r="IR17" s="234"/>
      <c r="IS17" s="234"/>
      <c r="IT17" s="234"/>
      <c r="IU17" s="234"/>
      <c r="IV17" s="234"/>
      <c r="IW17" s="234"/>
      <c r="IX17" s="234"/>
      <c r="IY17" s="234"/>
      <c r="IZ17" s="234"/>
      <c r="JA17" s="234"/>
      <c r="JB17" s="234"/>
      <c r="JC17" s="234"/>
      <c r="JD17" s="234"/>
      <c r="JE17" s="234"/>
    </row>
    <row r="18" spans="1:265" ht="52.5" customHeight="1">
      <c r="A18" s="91">
        <v>7</v>
      </c>
      <c r="B18" s="124"/>
      <c r="C18" s="259">
        <v>26</v>
      </c>
      <c r="D18" s="94" t="s">
        <v>407</v>
      </c>
      <c r="E18" s="95" t="s">
        <v>129</v>
      </c>
      <c r="F18" s="96" t="s">
        <v>67</v>
      </c>
      <c r="G18" s="97" t="s">
        <v>408</v>
      </c>
      <c r="H18" s="95" t="s">
        <v>131</v>
      </c>
      <c r="I18" s="96" t="s">
        <v>132</v>
      </c>
      <c r="J18" s="96" t="s">
        <v>133</v>
      </c>
      <c r="K18" s="127" t="s">
        <v>431</v>
      </c>
      <c r="L18" s="238">
        <v>67.5</v>
      </c>
      <c r="M18" s="238">
        <v>62.6</v>
      </c>
      <c r="N18" s="239">
        <f t="shared" si="0"/>
        <v>65.05</v>
      </c>
      <c r="O18" s="240">
        <f t="shared" si="1"/>
        <v>8</v>
      </c>
      <c r="P18" s="238">
        <v>67.75</v>
      </c>
      <c r="Q18" s="238">
        <v>66</v>
      </c>
      <c r="R18" s="239">
        <f t="shared" si="2"/>
        <v>66.875</v>
      </c>
      <c r="S18" s="240">
        <f t="shared" si="3"/>
        <v>7</v>
      </c>
      <c r="T18" s="238">
        <v>67.75</v>
      </c>
      <c r="U18" s="238">
        <v>66</v>
      </c>
      <c r="V18" s="239">
        <f t="shared" si="4"/>
        <v>66.875</v>
      </c>
      <c r="W18" s="240">
        <f t="shared" si="5"/>
        <v>7</v>
      </c>
      <c r="X18" s="238">
        <v>64.5</v>
      </c>
      <c r="Y18" s="238">
        <v>67.599999999999994</v>
      </c>
      <c r="Z18" s="239">
        <f t="shared" si="6"/>
        <v>66.05</v>
      </c>
      <c r="AA18" s="240">
        <f t="shared" si="7"/>
        <v>7</v>
      </c>
      <c r="AB18" s="238">
        <v>66.5</v>
      </c>
      <c r="AC18" s="238">
        <v>65.599999999999994</v>
      </c>
      <c r="AD18" s="239">
        <f t="shared" si="8"/>
        <v>66.05</v>
      </c>
      <c r="AE18" s="240">
        <f t="shared" si="9"/>
        <v>8</v>
      </c>
      <c r="AF18" s="241">
        <f t="shared" si="10"/>
        <v>66.8</v>
      </c>
      <c r="AG18" s="241">
        <f t="shared" si="11"/>
        <v>65.56</v>
      </c>
      <c r="AH18" s="241"/>
      <c r="AI18" s="239">
        <f t="shared" si="12"/>
        <v>66.180000000000007</v>
      </c>
      <c r="AJ18" s="189">
        <v>1</v>
      </c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4"/>
      <c r="BV18" s="234"/>
      <c r="BW18" s="234"/>
      <c r="BX18" s="234"/>
      <c r="BY18" s="234"/>
      <c r="BZ18" s="234"/>
      <c r="CA18" s="234"/>
      <c r="CB18" s="234"/>
      <c r="CC18" s="234"/>
      <c r="CD18" s="234"/>
      <c r="CE18" s="234"/>
      <c r="CF18" s="234"/>
      <c r="CG18" s="234"/>
      <c r="CH18" s="234"/>
      <c r="CI18" s="234"/>
      <c r="CJ18" s="234"/>
      <c r="CK18" s="234"/>
      <c r="CL18" s="234"/>
      <c r="CM18" s="234"/>
      <c r="CN18" s="234"/>
      <c r="CO18" s="234"/>
      <c r="CP18" s="234"/>
      <c r="CQ18" s="234"/>
      <c r="CR18" s="234"/>
      <c r="CS18" s="234"/>
      <c r="CT18" s="234"/>
      <c r="CU18" s="234"/>
      <c r="CV18" s="234"/>
      <c r="CW18" s="234"/>
      <c r="CX18" s="234"/>
      <c r="CY18" s="234"/>
      <c r="CZ18" s="234"/>
      <c r="DA18" s="234"/>
      <c r="DB18" s="234"/>
      <c r="DC18" s="234"/>
      <c r="DD18" s="234"/>
      <c r="DE18" s="234"/>
      <c r="DF18" s="234"/>
      <c r="DG18" s="234"/>
      <c r="DH18" s="234"/>
      <c r="DI18" s="234"/>
      <c r="DJ18" s="234"/>
      <c r="DK18" s="234"/>
      <c r="DL18" s="234"/>
      <c r="DM18" s="234"/>
      <c r="DN18" s="234"/>
      <c r="DO18" s="234"/>
      <c r="DP18" s="234"/>
      <c r="DQ18" s="234"/>
      <c r="DR18" s="234"/>
      <c r="DS18" s="234"/>
      <c r="DT18" s="234"/>
      <c r="DU18" s="234"/>
      <c r="DV18" s="234"/>
      <c r="DW18" s="234"/>
      <c r="DX18" s="234"/>
      <c r="DY18" s="234"/>
      <c r="DZ18" s="234"/>
      <c r="EA18" s="234"/>
      <c r="EB18" s="234"/>
      <c r="EC18" s="234"/>
      <c r="ED18" s="234"/>
      <c r="EE18" s="234"/>
      <c r="EF18" s="234"/>
      <c r="EG18" s="234"/>
      <c r="EH18" s="234"/>
      <c r="EI18" s="234"/>
      <c r="EJ18" s="234"/>
      <c r="EK18" s="234"/>
      <c r="EL18" s="234"/>
      <c r="EM18" s="234"/>
      <c r="EN18" s="234"/>
      <c r="EO18" s="234"/>
      <c r="EP18" s="234"/>
      <c r="EQ18" s="234"/>
      <c r="ER18" s="234"/>
      <c r="ES18" s="234"/>
      <c r="ET18" s="234"/>
      <c r="EU18" s="234"/>
      <c r="EV18" s="234"/>
      <c r="EW18" s="234"/>
      <c r="EX18" s="234"/>
      <c r="EY18" s="234"/>
      <c r="EZ18" s="234"/>
      <c r="FA18" s="234"/>
      <c r="FB18" s="234"/>
      <c r="FC18" s="234"/>
      <c r="FD18" s="234"/>
      <c r="FE18" s="234"/>
      <c r="FF18" s="234"/>
      <c r="FG18" s="234"/>
      <c r="FH18" s="234"/>
      <c r="FI18" s="234"/>
      <c r="FJ18" s="234"/>
      <c r="FK18" s="234"/>
      <c r="FL18" s="234"/>
      <c r="FM18" s="234"/>
      <c r="FN18" s="234"/>
      <c r="FO18" s="234"/>
      <c r="FP18" s="234"/>
      <c r="FQ18" s="234"/>
      <c r="FR18" s="234"/>
      <c r="FS18" s="234"/>
      <c r="FT18" s="234"/>
      <c r="FU18" s="234"/>
      <c r="FV18" s="234"/>
      <c r="FW18" s="234"/>
      <c r="FX18" s="234"/>
      <c r="FY18" s="234"/>
      <c r="FZ18" s="234"/>
      <c r="GA18" s="234"/>
      <c r="GB18" s="234"/>
      <c r="GC18" s="234"/>
      <c r="GD18" s="234"/>
      <c r="GE18" s="234"/>
      <c r="GF18" s="234"/>
      <c r="GG18" s="234"/>
      <c r="GH18" s="234"/>
      <c r="GI18" s="234"/>
      <c r="GJ18" s="234"/>
      <c r="GK18" s="234"/>
      <c r="GL18" s="234"/>
      <c r="GM18" s="234"/>
      <c r="GN18" s="234"/>
      <c r="GO18" s="234"/>
      <c r="GP18" s="234"/>
      <c r="GQ18" s="234"/>
      <c r="GR18" s="234"/>
      <c r="GS18" s="234"/>
      <c r="GT18" s="234"/>
      <c r="GU18" s="234"/>
      <c r="GV18" s="234"/>
      <c r="GW18" s="234"/>
      <c r="GX18" s="234"/>
      <c r="GY18" s="234"/>
      <c r="GZ18" s="234"/>
      <c r="HA18" s="234"/>
      <c r="HB18" s="234"/>
      <c r="HC18" s="234"/>
      <c r="HD18" s="234"/>
      <c r="HE18" s="234"/>
      <c r="HF18" s="234"/>
      <c r="HG18" s="234"/>
      <c r="HH18" s="234"/>
      <c r="HI18" s="234"/>
      <c r="HJ18" s="234"/>
      <c r="HK18" s="234"/>
      <c r="HL18" s="234"/>
      <c r="HM18" s="234"/>
      <c r="HN18" s="234"/>
      <c r="HO18" s="234"/>
      <c r="HP18" s="234"/>
      <c r="HQ18" s="234"/>
      <c r="HR18" s="234"/>
      <c r="HS18" s="234"/>
      <c r="HT18" s="234"/>
      <c r="HU18" s="234"/>
      <c r="HV18" s="234"/>
      <c r="HW18" s="234"/>
      <c r="HX18" s="234"/>
      <c r="HY18" s="234"/>
      <c r="HZ18" s="234"/>
      <c r="IA18" s="234"/>
      <c r="IB18" s="234"/>
      <c r="IC18" s="234"/>
      <c r="ID18" s="234"/>
      <c r="IE18" s="234"/>
      <c r="IF18" s="234"/>
      <c r="IG18" s="234"/>
      <c r="IH18" s="234"/>
      <c r="II18" s="234"/>
      <c r="IJ18" s="234"/>
      <c r="IK18" s="234"/>
      <c r="IL18" s="234"/>
      <c r="IM18" s="234"/>
      <c r="IN18" s="234"/>
      <c r="IO18" s="234"/>
      <c r="IP18" s="234"/>
      <c r="IQ18" s="234"/>
      <c r="IR18" s="234"/>
      <c r="IS18" s="234"/>
      <c r="IT18" s="234"/>
      <c r="IU18" s="234"/>
      <c r="IV18" s="234"/>
      <c r="IW18" s="234"/>
      <c r="IX18" s="234"/>
      <c r="IY18" s="234"/>
      <c r="IZ18" s="234"/>
      <c r="JA18" s="234"/>
      <c r="JB18" s="234"/>
      <c r="JC18" s="234"/>
      <c r="JD18" s="234"/>
      <c r="JE18" s="234"/>
    </row>
    <row r="19" spans="1:265" ht="52.5" customHeight="1">
      <c r="A19" s="91">
        <v>8</v>
      </c>
      <c r="B19" s="124"/>
      <c r="C19" s="259">
        <v>25</v>
      </c>
      <c r="D19" s="94" t="s">
        <v>415</v>
      </c>
      <c r="E19" s="95" t="s">
        <v>123</v>
      </c>
      <c r="F19" s="96">
        <v>1</v>
      </c>
      <c r="G19" s="97" t="s">
        <v>416</v>
      </c>
      <c r="H19" s="95" t="s">
        <v>125</v>
      </c>
      <c r="I19" s="96" t="s">
        <v>126</v>
      </c>
      <c r="J19" s="96" t="s">
        <v>127</v>
      </c>
      <c r="K19" s="127" t="s">
        <v>432</v>
      </c>
      <c r="L19" s="238">
        <v>63.25</v>
      </c>
      <c r="M19" s="238">
        <v>63.8</v>
      </c>
      <c r="N19" s="239">
        <f t="shared" si="0"/>
        <v>63.524999999999999</v>
      </c>
      <c r="O19" s="240">
        <f t="shared" si="1"/>
        <v>9</v>
      </c>
      <c r="P19" s="238">
        <v>65.25</v>
      </c>
      <c r="Q19" s="238">
        <v>68</v>
      </c>
      <c r="R19" s="239">
        <f t="shared" si="2"/>
        <v>66.625</v>
      </c>
      <c r="S19" s="240">
        <f t="shared" si="3"/>
        <v>8</v>
      </c>
      <c r="T19" s="238">
        <v>66.75</v>
      </c>
      <c r="U19" s="238">
        <v>67</v>
      </c>
      <c r="V19" s="239">
        <f t="shared" si="4"/>
        <v>66.875</v>
      </c>
      <c r="W19" s="240">
        <f t="shared" si="5"/>
        <v>7</v>
      </c>
      <c r="X19" s="238">
        <v>64</v>
      </c>
      <c r="Y19" s="238">
        <v>66.400000000000006</v>
      </c>
      <c r="Z19" s="239">
        <f t="shared" si="6"/>
        <v>65.2</v>
      </c>
      <c r="AA19" s="240">
        <f t="shared" si="7"/>
        <v>8</v>
      </c>
      <c r="AB19" s="238">
        <v>66</v>
      </c>
      <c r="AC19" s="238">
        <v>67.599999999999994</v>
      </c>
      <c r="AD19" s="239">
        <f t="shared" si="8"/>
        <v>66.8</v>
      </c>
      <c r="AE19" s="240">
        <f t="shared" si="9"/>
        <v>7</v>
      </c>
      <c r="AF19" s="241">
        <f t="shared" si="10"/>
        <v>65.05</v>
      </c>
      <c r="AG19" s="241">
        <f t="shared" si="11"/>
        <v>66.56</v>
      </c>
      <c r="AH19" s="241"/>
      <c r="AI19" s="239">
        <f t="shared" si="12"/>
        <v>65.805000000000007</v>
      </c>
      <c r="AJ19" s="189">
        <v>2</v>
      </c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34"/>
      <c r="AX19" s="234"/>
      <c r="AY19" s="234"/>
      <c r="AZ19" s="234"/>
      <c r="BA19" s="234"/>
      <c r="BB19" s="234"/>
      <c r="BC19" s="234"/>
      <c r="BD19" s="234"/>
      <c r="BE19" s="234"/>
      <c r="BF19" s="234"/>
      <c r="BG19" s="234"/>
      <c r="BH19" s="234"/>
      <c r="BI19" s="234"/>
      <c r="BJ19" s="234"/>
      <c r="BK19" s="234"/>
      <c r="BL19" s="234"/>
      <c r="BM19" s="234"/>
      <c r="BN19" s="234"/>
      <c r="BO19" s="234"/>
      <c r="BP19" s="234"/>
      <c r="BQ19" s="234"/>
      <c r="BR19" s="234"/>
      <c r="BS19" s="234"/>
      <c r="BT19" s="234"/>
      <c r="BU19" s="234"/>
      <c r="BV19" s="234"/>
      <c r="BW19" s="234"/>
      <c r="BX19" s="234"/>
      <c r="BY19" s="234"/>
      <c r="BZ19" s="234"/>
      <c r="CA19" s="234"/>
      <c r="CB19" s="234"/>
      <c r="CC19" s="234"/>
      <c r="CD19" s="234"/>
      <c r="CE19" s="234"/>
      <c r="CF19" s="234"/>
      <c r="CG19" s="234"/>
      <c r="CH19" s="234"/>
      <c r="CI19" s="234"/>
      <c r="CJ19" s="234"/>
      <c r="CK19" s="234"/>
      <c r="CL19" s="234"/>
      <c r="CM19" s="234"/>
      <c r="CN19" s="234"/>
      <c r="CO19" s="234"/>
      <c r="CP19" s="234"/>
      <c r="CQ19" s="234"/>
      <c r="CR19" s="234"/>
      <c r="CS19" s="234"/>
      <c r="CT19" s="234"/>
      <c r="CU19" s="234"/>
      <c r="CV19" s="234"/>
      <c r="CW19" s="234"/>
      <c r="CX19" s="234"/>
      <c r="CY19" s="234"/>
      <c r="CZ19" s="234"/>
      <c r="DA19" s="234"/>
      <c r="DB19" s="234"/>
      <c r="DC19" s="234"/>
      <c r="DD19" s="234"/>
      <c r="DE19" s="234"/>
      <c r="DF19" s="234"/>
      <c r="DG19" s="234"/>
      <c r="DH19" s="234"/>
      <c r="DI19" s="234"/>
      <c r="DJ19" s="234"/>
      <c r="DK19" s="234"/>
      <c r="DL19" s="234"/>
      <c r="DM19" s="234"/>
      <c r="DN19" s="234"/>
      <c r="DO19" s="234"/>
      <c r="DP19" s="234"/>
      <c r="DQ19" s="234"/>
      <c r="DR19" s="234"/>
      <c r="DS19" s="234"/>
      <c r="DT19" s="234"/>
      <c r="DU19" s="234"/>
      <c r="DV19" s="234"/>
      <c r="DW19" s="234"/>
      <c r="DX19" s="234"/>
      <c r="DY19" s="234"/>
      <c r="DZ19" s="234"/>
      <c r="EA19" s="234"/>
      <c r="EB19" s="234"/>
      <c r="EC19" s="234"/>
      <c r="ED19" s="234"/>
      <c r="EE19" s="234"/>
      <c r="EF19" s="234"/>
      <c r="EG19" s="234"/>
      <c r="EH19" s="234"/>
      <c r="EI19" s="234"/>
      <c r="EJ19" s="234"/>
      <c r="EK19" s="234"/>
      <c r="EL19" s="234"/>
      <c r="EM19" s="234"/>
      <c r="EN19" s="234"/>
      <c r="EO19" s="234"/>
      <c r="EP19" s="234"/>
      <c r="EQ19" s="234"/>
      <c r="ER19" s="234"/>
      <c r="ES19" s="234"/>
      <c r="ET19" s="234"/>
      <c r="EU19" s="234"/>
      <c r="EV19" s="234"/>
      <c r="EW19" s="234"/>
      <c r="EX19" s="234"/>
      <c r="EY19" s="234"/>
      <c r="EZ19" s="234"/>
      <c r="FA19" s="234"/>
      <c r="FB19" s="234"/>
      <c r="FC19" s="234"/>
      <c r="FD19" s="234"/>
      <c r="FE19" s="234"/>
      <c r="FF19" s="234"/>
      <c r="FG19" s="234"/>
      <c r="FH19" s="234"/>
      <c r="FI19" s="234"/>
      <c r="FJ19" s="234"/>
      <c r="FK19" s="234"/>
      <c r="FL19" s="234"/>
      <c r="FM19" s="234"/>
      <c r="FN19" s="234"/>
      <c r="FO19" s="234"/>
      <c r="FP19" s="234"/>
      <c r="FQ19" s="234"/>
      <c r="FR19" s="234"/>
      <c r="FS19" s="234"/>
      <c r="FT19" s="234"/>
      <c r="FU19" s="234"/>
      <c r="FV19" s="234"/>
      <c r="FW19" s="234"/>
      <c r="FX19" s="234"/>
      <c r="FY19" s="234"/>
      <c r="FZ19" s="234"/>
      <c r="GA19" s="234"/>
      <c r="GB19" s="234"/>
      <c r="GC19" s="234"/>
      <c r="GD19" s="234"/>
      <c r="GE19" s="234"/>
      <c r="GF19" s="234"/>
      <c r="GG19" s="234"/>
      <c r="GH19" s="234"/>
      <c r="GI19" s="234"/>
      <c r="GJ19" s="234"/>
      <c r="GK19" s="234"/>
      <c r="GL19" s="234"/>
      <c r="GM19" s="234"/>
      <c r="GN19" s="234"/>
      <c r="GO19" s="234"/>
      <c r="GP19" s="234"/>
      <c r="GQ19" s="234"/>
      <c r="GR19" s="234"/>
      <c r="GS19" s="234"/>
      <c r="GT19" s="234"/>
      <c r="GU19" s="234"/>
      <c r="GV19" s="234"/>
      <c r="GW19" s="234"/>
      <c r="GX19" s="234"/>
      <c r="GY19" s="234"/>
      <c r="GZ19" s="234"/>
      <c r="HA19" s="234"/>
      <c r="HB19" s="234"/>
      <c r="HC19" s="234"/>
      <c r="HD19" s="234"/>
      <c r="HE19" s="234"/>
      <c r="HF19" s="234"/>
      <c r="HG19" s="234"/>
      <c r="HH19" s="234"/>
      <c r="HI19" s="234"/>
      <c r="HJ19" s="234"/>
      <c r="HK19" s="234"/>
      <c r="HL19" s="234"/>
      <c r="HM19" s="234"/>
      <c r="HN19" s="234"/>
      <c r="HO19" s="234"/>
      <c r="HP19" s="234"/>
      <c r="HQ19" s="234"/>
      <c r="HR19" s="234"/>
      <c r="HS19" s="234"/>
      <c r="HT19" s="234"/>
      <c r="HU19" s="234"/>
      <c r="HV19" s="234"/>
      <c r="HW19" s="234"/>
      <c r="HX19" s="234"/>
      <c r="HY19" s="234"/>
      <c r="HZ19" s="234"/>
      <c r="IA19" s="234"/>
      <c r="IB19" s="234"/>
      <c r="IC19" s="234"/>
      <c r="ID19" s="234"/>
      <c r="IE19" s="234"/>
      <c r="IF19" s="234"/>
      <c r="IG19" s="234"/>
      <c r="IH19" s="234"/>
      <c r="II19" s="234"/>
      <c r="IJ19" s="234"/>
      <c r="IK19" s="234"/>
      <c r="IL19" s="234"/>
      <c r="IM19" s="234"/>
      <c r="IN19" s="234"/>
      <c r="IO19" s="234"/>
      <c r="IP19" s="234"/>
      <c r="IQ19" s="234"/>
      <c r="IR19" s="234"/>
      <c r="IS19" s="234"/>
      <c r="IT19" s="234"/>
      <c r="IU19" s="234"/>
      <c r="IV19" s="234"/>
      <c r="IW19" s="234"/>
      <c r="IX19" s="234"/>
      <c r="IY19" s="234"/>
      <c r="IZ19" s="234"/>
      <c r="JA19" s="234"/>
      <c r="JB19" s="234"/>
      <c r="JC19" s="234"/>
      <c r="JD19" s="234"/>
      <c r="JE19" s="234"/>
    </row>
    <row r="20" spans="1:265" ht="52.5" customHeight="1">
      <c r="A20" s="91">
        <v>9</v>
      </c>
      <c r="B20" s="128"/>
      <c r="C20" s="93">
        <v>16</v>
      </c>
      <c r="D20" s="126" t="s">
        <v>421</v>
      </c>
      <c r="E20" s="95" t="s">
        <v>83</v>
      </c>
      <c r="F20" s="109">
        <v>1</v>
      </c>
      <c r="G20" s="97" t="s">
        <v>422</v>
      </c>
      <c r="H20" s="95" t="s">
        <v>85</v>
      </c>
      <c r="I20" s="96" t="s">
        <v>86</v>
      </c>
      <c r="J20" s="96" t="s">
        <v>87</v>
      </c>
      <c r="K20" s="127" t="s">
        <v>433</v>
      </c>
      <c r="L20" s="238">
        <v>65.75</v>
      </c>
      <c r="M20" s="238">
        <v>64.599999999999994</v>
      </c>
      <c r="N20" s="239">
        <f t="shared" si="0"/>
        <v>65.174999999999997</v>
      </c>
      <c r="O20" s="240">
        <f t="shared" si="1"/>
        <v>7</v>
      </c>
      <c r="P20" s="238">
        <v>64.75</v>
      </c>
      <c r="Q20" s="238">
        <v>68</v>
      </c>
      <c r="R20" s="239">
        <f t="shared" si="2"/>
        <v>66.375</v>
      </c>
      <c r="S20" s="240">
        <f t="shared" si="3"/>
        <v>9</v>
      </c>
      <c r="T20" s="238">
        <v>64.25</v>
      </c>
      <c r="U20" s="238">
        <v>65</v>
      </c>
      <c r="V20" s="239">
        <v>64</v>
      </c>
      <c r="W20" s="240">
        <f t="shared" si="5"/>
        <v>9</v>
      </c>
      <c r="X20" s="238">
        <v>64</v>
      </c>
      <c r="Y20" s="238">
        <v>65.599999999999994</v>
      </c>
      <c r="Z20" s="239">
        <f t="shared" si="6"/>
        <v>64.8</v>
      </c>
      <c r="AA20" s="240">
        <f t="shared" si="7"/>
        <v>9</v>
      </c>
      <c r="AB20" s="238">
        <v>64</v>
      </c>
      <c r="AC20" s="238">
        <v>68</v>
      </c>
      <c r="AD20" s="239">
        <f t="shared" si="8"/>
        <v>66</v>
      </c>
      <c r="AE20" s="240">
        <f t="shared" si="9"/>
        <v>9</v>
      </c>
      <c r="AF20" s="241">
        <f t="shared" si="10"/>
        <v>64.55</v>
      </c>
      <c r="AG20" s="241">
        <f t="shared" si="11"/>
        <v>66.239999999999995</v>
      </c>
      <c r="AH20" s="241"/>
      <c r="AI20" s="239">
        <f t="shared" si="12"/>
        <v>65.394999999999996</v>
      </c>
      <c r="AJ20" s="189">
        <v>2</v>
      </c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34"/>
      <c r="AX20" s="234"/>
      <c r="AY20" s="234"/>
      <c r="AZ20" s="234"/>
      <c r="BA20" s="234"/>
      <c r="BB20" s="234"/>
      <c r="BC20" s="234"/>
      <c r="BD20" s="234"/>
      <c r="BE20" s="234"/>
      <c r="BF20" s="234"/>
      <c r="BG20" s="234"/>
      <c r="BH20" s="234"/>
      <c r="BI20" s="234"/>
      <c r="BJ20" s="234"/>
      <c r="BK20" s="234"/>
      <c r="BL20" s="234"/>
      <c r="BM20" s="234"/>
      <c r="BN20" s="234"/>
      <c r="BO20" s="234"/>
      <c r="BP20" s="234"/>
      <c r="BQ20" s="234"/>
      <c r="BR20" s="234"/>
      <c r="BS20" s="234"/>
      <c r="BT20" s="234"/>
      <c r="BU20" s="234"/>
      <c r="BV20" s="234"/>
      <c r="BW20" s="234"/>
      <c r="BX20" s="234"/>
      <c r="BY20" s="234"/>
      <c r="BZ20" s="234"/>
      <c r="CA20" s="234"/>
      <c r="CB20" s="234"/>
      <c r="CC20" s="234"/>
      <c r="CD20" s="234"/>
      <c r="CE20" s="234"/>
      <c r="CF20" s="234"/>
      <c r="CG20" s="234"/>
      <c r="CH20" s="234"/>
      <c r="CI20" s="234"/>
      <c r="CJ20" s="234"/>
      <c r="CK20" s="234"/>
      <c r="CL20" s="234"/>
      <c r="CM20" s="234"/>
      <c r="CN20" s="234"/>
      <c r="CO20" s="234"/>
      <c r="CP20" s="234"/>
      <c r="CQ20" s="234"/>
      <c r="CR20" s="234"/>
      <c r="CS20" s="234"/>
      <c r="CT20" s="234"/>
      <c r="CU20" s="234"/>
      <c r="CV20" s="234"/>
      <c r="CW20" s="234"/>
      <c r="CX20" s="234"/>
      <c r="CY20" s="234"/>
      <c r="CZ20" s="234"/>
      <c r="DA20" s="234"/>
      <c r="DB20" s="234"/>
      <c r="DC20" s="234"/>
      <c r="DD20" s="234"/>
      <c r="DE20" s="234"/>
      <c r="DF20" s="234"/>
      <c r="DG20" s="234"/>
      <c r="DH20" s="234"/>
      <c r="DI20" s="234"/>
      <c r="DJ20" s="234"/>
      <c r="DK20" s="234"/>
      <c r="DL20" s="234"/>
      <c r="DM20" s="234"/>
      <c r="DN20" s="234"/>
      <c r="DO20" s="234"/>
      <c r="DP20" s="234"/>
      <c r="DQ20" s="234"/>
      <c r="DR20" s="234"/>
      <c r="DS20" s="234"/>
      <c r="DT20" s="234"/>
      <c r="DU20" s="234"/>
      <c r="DV20" s="234"/>
      <c r="DW20" s="234"/>
      <c r="DX20" s="234"/>
      <c r="DY20" s="234"/>
      <c r="DZ20" s="234"/>
      <c r="EA20" s="234"/>
      <c r="EB20" s="234"/>
      <c r="EC20" s="234"/>
      <c r="ED20" s="234"/>
      <c r="EE20" s="234"/>
      <c r="EF20" s="234"/>
      <c r="EG20" s="234"/>
      <c r="EH20" s="234"/>
      <c r="EI20" s="234"/>
      <c r="EJ20" s="234"/>
      <c r="EK20" s="234"/>
      <c r="EL20" s="234"/>
      <c r="EM20" s="234"/>
      <c r="EN20" s="234"/>
      <c r="EO20" s="234"/>
      <c r="EP20" s="234"/>
      <c r="EQ20" s="234"/>
      <c r="ER20" s="234"/>
      <c r="ES20" s="234"/>
      <c r="ET20" s="234"/>
      <c r="EU20" s="234"/>
      <c r="EV20" s="234"/>
      <c r="EW20" s="234"/>
      <c r="EX20" s="234"/>
      <c r="EY20" s="234"/>
      <c r="EZ20" s="234"/>
      <c r="FA20" s="234"/>
      <c r="FB20" s="234"/>
      <c r="FC20" s="234"/>
      <c r="FD20" s="234"/>
      <c r="FE20" s="234"/>
      <c r="FF20" s="234"/>
      <c r="FG20" s="234"/>
      <c r="FH20" s="234"/>
      <c r="FI20" s="234"/>
      <c r="FJ20" s="234"/>
      <c r="FK20" s="234"/>
      <c r="FL20" s="234"/>
      <c r="FM20" s="234"/>
      <c r="FN20" s="234"/>
      <c r="FO20" s="234"/>
      <c r="FP20" s="234"/>
      <c r="FQ20" s="234"/>
      <c r="FR20" s="234"/>
      <c r="FS20" s="234"/>
      <c r="FT20" s="234"/>
      <c r="FU20" s="234"/>
      <c r="FV20" s="234"/>
      <c r="FW20" s="234"/>
      <c r="FX20" s="234"/>
      <c r="FY20" s="234"/>
      <c r="FZ20" s="234"/>
      <c r="GA20" s="234"/>
      <c r="GB20" s="234"/>
      <c r="GC20" s="234"/>
      <c r="GD20" s="234"/>
      <c r="GE20" s="234"/>
      <c r="GF20" s="234"/>
      <c r="GG20" s="234"/>
      <c r="GH20" s="234"/>
      <c r="GI20" s="234"/>
      <c r="GJ20" s="234"/>
      <c r="GK20" s="234"/>
      <c r="GL20" s="234"/>
      <c r="GM20" s="234"/>
      <c r="GN20" s="234"/>
      <c r="GO20" s="234"/>
      <c r="GP20" s="234"/>
      <c r="GQ20" s="234"/>
      <c r="GR20" s="234"/>
      <c r="GS20" s="234"/>
      <c r="GT20" s="234"/>
      <c r="GU20" s="234"/>
      <c r="GV20" s="234"/>
      <c r="GW20" s="234"/>
      <c r="GX20" s="234"/>
      <c r="GY20" s="234"/>
      <c r="GZ20" s="234"/>
      <c r="HA20" s="234"/>
      <c r="HB20" s="234"/>
      <c r="HC20" s="234"/>
      <c r="HD20" s="234"/>
      <c r="HE20" s="234"/>
      <c r="HF20" s="234"/>
      <c r="HG20" s="234"/>
      <c r="HH20" s="234"/>
      <c r="HI20" s="234"/>
      <c r="HJ20" s="234"/>
      <c r="HK20" s="234"/>
      <c r="HL20" s="234"/>
      <c r="HM20" s="234"/>
      <c r="HN20" s="234"/>
      <c r="HO20" s="234"/>
      <c r="HP20" s="234"/>
      <c r="HQ20" s="234"/>
      <c r="HR20" s="234"/>
      <c r="HS20" s="234"/>
      <c r="HT20" s="234"/>
      <c r="HU20" s="234"/>
      <c r="HV20" s="234"/>
      <c r="HW20" s="234"/>
      <c r="HX20" s="234"/>
      <c r="HY20" s="234"/>
      <c r="HZ20" s="234"/>
      <c r="IA20" s="234"/>
      <c r="IB20" s="234"/>
      <c r="IC20" s="234"/>
      <c r="ID20" s="234"/>
      <c r="IE20" s="234"/>
      <c r="IF20" s="234"/>
      <c r="IG20" s="234"/>
      <c r="IH20" s="234"/>
      <c r="II20" s="234"/>
      <c r="IJ20" s="234"/>
      <c r="IK20" s="234"/>
      <c r="IL20" s="234"/>
      <c r="IM20" s="234"/>
      <c r="IN20" s="234"/>
      <c r="IO20" s="234"/>
      <c r="IP20" s="234"/>
      <c r="IQ20" s="234"/>
      <c r="IR20" s="234"/>
      <c r="IS20" s="234"/>
      <c r="IT20" s="234"/>
      <c r="IU20" s="234"/>
      <c r="IV20" s="234"/>
      <c r="IW20" s="234"/>
      <c r="IX20" s="234"/>
      <c r="IY20" s="234"/>
      <c r="IZ20" s="234"/>
      <c r="JA20" s="234"/>
      <c r="JB20" s="234"/>
      <c r="JC20" s="234"/>
      <c r="JD20" s="234"/>
      <c r="JE20" s="234"/>
    </row>
    <row r="21" spans="1:265" ht="19.5" customHeight="1">
      <c r="A21" s="242"/>
      <c r="B21" s="243"/>
      <c r="C21" s="243"/>
      <c r="D21" s="244"/>
      <c r="E21" s="245"/>
      <c r="F21" s="246"/>
      <c r="G21" s="247"/>
      <c r="H21" s="248"/>
      <c r="I21" s="249"/>
      <c r="J21" s="249"/>
      <c r="K21" s="250"/>
      <c r="L21" s="251"/>
      <c r="M21" s="251"/>
      <c r="N21" s="252"/>
      <c r="O21" s="253"/>
      <c r="P21" s="251"/>
      <c r="Q21" s="251"/>
      <c r="R21" s="252"/>
      <c r="S21" s="253"/>
      <c r="T21" s="251"/>
      <c r="U21" s="251"/>
      <c r="V21" s="252"/>
      <c r="W21" s="253"/>
      <c r="X21" s="251"/>
      <c r="Y21" s="251"/>
      <c r="Z21" s="252"/>
      <c r="AA21" s="253"/>
      <c r="AB21" s="251"/>
      <c r="AC21" s="251"/>
      <c r="AD21" s="252"/>
      <c r="AE21" s="253"/>
      <c r="AF21" s="251"/>
      <c r="AG21" s="251"/>
      <c r="AH21" s="251"/>
      <c r="AI21" s="254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  <c r="BA21" s="255"/>
      <c r="BB21" s="255"/>
      <c r="BC21" s="255"/>
      <c r="BD21" s="255"/>
      <c r="BE21" s="255"/>
      <c r="BF21" s="255"/>
      <c r="BG21" s="255"/>
      <c r="BH21" s="255"/>
      <c r="BI21" s="255"/>
      <c r="BJ21" s="255"/>
      <c r="BK21" s="255"/>
      <c r="BL21" s="255"/>
      <c r="BM21" s="255"/>
      <c r="BN21" s="255"/>
      <c r="BO21" s="255"/>
      <c r="BP21" s="255"/>
      <c r="BQ21" s="255"/>
      <c r="BR21" s="255"/>
      <c r="BS21" s="255"/>
      <c r="BT21" s="255"/>
      <c r="BU21" s="255"/>
      <c r="BV21" s="255"/>
      <c r="BW21" s="255"/>
      <c r="BX21" s="255"/>
      <c r="BY21" s="255"/>
      <c r="BZ21" s="255"/>
      <c r="CA21" s="255"/>
      <c r="CB21" s="255"/>
      <c r="CC21" s="255"/>
      <c r="CD21" s="255"/>
      <c r="CE21" s="255"/>
      <c r="CF21" s="255"/>
      <c r="CG21" s="255"/>
      <c r="CH21" s="255"/>
      <c r="CI21" s="255"/>
      <c r="CJ21" s="255"/>
      <c r="CK21" s="255"/>
      <c r="CL21" s="255"/>
      <c r="CM21" s="255"/>
      <c r="CN21" s="255"/>
      <c r="CO21" s="255"/>
      <c r="CP21" s="255"/>
      <c r="CQ21" s="255"/>
      <c r="CR21" s="255"/>
      <c r="CS21" s="255"/>
      <c r="CT21" s="255"/>
      <c r="CU21" s="255"/>
      <c r="CV21" s="255"/>
      <c r="CW21" s="255"/>
      <c r="CX21" s="255"/>
      <c r="CY21" s="255"/>
      <c r="CZ21" s="255"/>
      <c r="DA21" s="255"/>
      <c r="DB21" s="255"/>
      <c r="DC21" s="255"/>
      <c r="DD21" s="255"/>
      <c r="DE21" s="255"/>
      <c r="DF21" s="255"/>
      <c r="DG21" s="255"/>
      <c r="DH21" s="255"/>
      <c r="DI21" s="255"/>
      <c r="DJ21" s="255"/>
      <c r="DK21" s="255"/>
      <c r="DL21" s="255"/>
      <c r="DM21" s="255"/>
      <c r="DN21" s="255"/>
      <c r="DO21" s="255"/>
      <c r="DP21" s="255"/>
      <c r="DQ21" s="255"/>
      <c r="DR21" s="255"/>
      <c r="DS21" s="255"/>
      <c r="DT21" s="255"/>
      <c r="DU21" s="255"/>
      <c r="DV21" s="255"/>
      <c r="DW21" s="255"/>
      <c r="DX21" s="255"/>
      <c r="DY21" s="255"/>
      <c r="DZ21" s="255"/>
      <c r="EA21" s="255"/>
      <c r="EB21" s="255"/>
      <c r="EC21" s="255"/>
      <c r="ED21" s="255"/>
      <c r="EE21" s="255"/>
      <c r="EF21" s="255"/>
      <c r="EG21" s="255"/>
      <c r="EH21" s="255"/>
      <c r="EI21" s="255"/>
      <c r="EJ21" s="255"/>
      <c r="EK21" s="255"/>
      <c r="EL21" s="255"/>
      <c r="EM21" s="255"/>
      <c r="EN21" s="255"/>
      <c r="EO21" s="255"/>
      <c r="EP21" s="255"/>
      <c r="EQ21" s="255"/>
      <c r="ER21" s="255"/>
      <c r="ES21" s="255"/>
      <c r="ET21" s="255"/>
      <c r="EU21" s="255"/>
      <c r="EV21" s="255"/>
      <c r="EW21" s="255"/>
      <c r="EX21" s="255"/>
      <c r="EY21" s="255"/>
      <c r="EZ21" s="255"/>
      <c r="FA21" s="255"/>
      <c r="FB21" s="255"/>
      <c r="FC21" s="255"/>
      <c r="FD21" s="255"/>
      <c r="FE21" s="255"/>
      <c r="FF21" s="255"/>
      <c r="FG21" s="255"/>
      <c r="FH21" s="255"/>
      <c r="FI21" s="255"/>
      <c r="FJ21" s="255"/>
      <c r="FK21" s="255"/>
      <c r="FL21" s="255"/>
      <c r="FM21" s="255"/>
      <c r="FN21" s="255"/>
      <c r="FO21" s="255"/>
      <c r="FP21" s="255"/>
      <c r="FQ21" s="255"/>
      <c r="FR21" s="255"/>
      <c r="FS21" s="255"/>
      <c r="FT21" s="255"/>
      <c r="FU21" s="255"/>
      <c r="FV21" s="255"/>
      <c r="FW21" s="255"/>
      <c r="FX21" s="255"/>
      <c r="FY21" s="255"/>
      <c r="FZ21" s="255"/>
      <c r="GA21" s="255"/>
      <c r="GB21" s="255"/>
      <c r="GC21" s="255"/>
      <c r="GD21" s="255"/>
      <c r="GE21" s="255"/>
      <c r="GF21" s="255"/>
      <c r="GG21" s="255"/>
      <c r="GH21" s="255"/>
      <c r="GI21" s="255"/>
      <c r="GJ21" s="255"/>
      <c r="GK21" s="255"/>
      <c r="GL21" s="255"/>
      <c r="GM21" s="255"/>
      <c r="GN21" s="255"/>
      <c r="GO21" s="255"/>
      <c r="GP21" s="255"/>
      <c r="GQ21" s="255"/>
      <c r="GR21" s="255"/>
      <c r="GS21" s="255"/>
      <c r="GT21" s="255"/>
      <c r="GU21" s="255"/>
      <c r="GV21" s="255"/>
      <c r="GW21" s="255"/>
      <c r="GX21" s="255"/>
      <c r="GY21" s="255"/>
      <c r="GZ21" s="255"/>
      <c r="HA21" s="255"/>
      <c r="HB21" s="255"/>
      <c r="HC21" s="255"/>
      <c r="HD21" s="255"/>
      <c r="HE21" s="255"/>
      <c r="HF21" s="255"/>
      <c r="HG21" s="255"/>
      <c r="HH21" s="255"/>
      <c r="HI21" s="255"/>
      <c r="HJ21" s="255"/>
      <c r="HK21" s="255"/>
      <c r="HL21" s="255"/>
      <c r="HM21" s="255"/>
      <c r="HN21" s="255"/>
      <c r="HO21" s="255"/>
      <c r="HP21" s="255"/>
      <c r="HQ21" s="255"/>
      <c r="HR21" s="255"/>
      <c r="HS21" s="255"/>
      <c r="HT21" s="255"/>
      <c r="HU21" s="255"/>
      <c r="HV21" s="255"/>
      <c r="HW21" s="255"/>
      <c r="HX21" s="255"/>
      <c r="HY21" s="255"/>
      <c r="HZ21" s="255"/>
      <c r="IA21" s="255"/>
      <c r="IB21" s="255"/>
      <c r="IC21" s="255"/>
      <c r="ID21" s="255"/>
      <c r="IE21" s="255"/>
      <c r="IF21" s="255"/>
      <c r="IG21" s="255"/>
      <c r="IH21" s="255"/>
      <c r="II21" s="255"/>
      <c r="IJ21" s="255"/>
      <c r="IK21" s="255"/>
      <c r="IL21" s="255"/>
      <c r="IM21" s="255"/>
      <c r="IN21" s="255"/>
      <c r="IO21" s="255"/>
      <c r="IP21" s="255"/>
      <c r="IQ21" s="255"/>
      <c r="IR21" s="255"/>
      <c r="IS21" s="255"/>
      <c r="IT21" s="255"/>
      <c r="IU21" s="255"/>
      <c r="IV21" s="255"/>
      <c r="IW21" s="255"/>
      <c r="IX21" s="255"/>
      <c r="IY21" s="255"/>
      <c r="IZ21" s="255"/>
      <c r="JA21" s="255"/>
      <c r="JB21" s="255"/>
      <c r="JC21" s="255"/>
      <c r="JD21" s="255"/>
      <c r="JE21" s="255"/>
    </row>
    <row r="22" spans="1:265" ht="39.75" customHeight="1">
      <c r="A22" s="256"/>
      <c r="B22" s="256"/>
      <c r="C22" s="256"/>
      <c r="D22" s="190" t="s">
        <v>339</v>
      </c>
      <c r="E22" s="190"/>
      <c r="F22" s="190"/>
      <c r="G22" s="190"/>
      <c r="H22" s="191"/>
      <c r="I22" s="192"/>
      <c r="J22" s="191"/>
      <c r="L22" s="41" t="s">
        <v>246</v>
      </c>
      <c r="M22" s="256"/>
      <c r="N22" s="256"/>
      <c r="O22" s="256"/>
      <c r="P22" s="25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7"/>
      <c r="AC22" s="256"/>
      <c r="AD22" s="256"/>
      <c r="AE22" s="256"/>
      <c r="AF22" s="256"/>
      <c r="AG22" s="256"/>
      <c r="AH22" s="256"/>
      <c r="AI22" s="256"/>
    </row>
    <row r="23" spans="1:265" ht="39.75" customHeight="1">
      <c r="A23" s="256"/>
      <c r="B23" s="256"/>
      <c r="C23" s="256"/>
      <c r="D23" s="190" t="s">
        <v>247</v>
      </c>
      <c r="E23" s="190"/>
      <c r="F23" s="190"/>
      <c r="G23" s="190"/>
      <c r="H23" s="190"/>
      <c r="I23" s="190"/>
      <c r="J23" s="190"/>
      <c r="L23" s="45" t="s">
        <v>248</v>
      </c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56"/>
      <c r="AE23" s="256"/>
      <c r="AF23" s="256"/>
      <c r="AG23" s="256"/>
      <c r="AH23" s="256"/>
      <c r="AI23" s="256"/>
    </row>
  </sheetData>
  <mergeCells count="26">
    <mergeCell ref="AF10:AG10"/>
    <mergeCell ref="AH10:AH11"/>
    <mergeCell ref="AI10:AI11"/>
    <mergeCell ref="AJ10:AJ11"/>
    <mergeCell ref="K10:K11"/>
    <mergeCell ref="L10:O10"/>
    <mergeCell ref="P10:S10"/>
    <mergeCell ref="T10:W10"/>
    <mergeCell ref="X10:AA10"/>
    <mergeCell ref="AB10:AE10"/>
    <mergeCell ref="A7:AJ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1:AJ1"/>
    <mergeCell ref="A2:AJ2"/>
    <mergeCell ref="A3:AJ3"/>
    <mergeCell ref="A4:AJ4"/>
    <mergeCell ref="A5:AJ5"/>
    <mergeCell ref="A6:AJ6"/>
  </mergeCells>
  <pageMargins left="0" right="0" top="0" bottom="0" header="0.31496062992125984" footer="0.31496062992125984"/>
  <pageSetup paperSize="9" scale="63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R26"/>
  <sheetViews>
    <sheetView view="pageBreakPreview" zoomScaleNormal="100" zoomScaleSheetLayoutView="100" workbookViewId="0">
      <selection activeCell="J49" sqref="J49"/>
    </sheetView>
  </sheetViews>
  <sheetFormatPr defaultRowHeight="12.75"/>
  <cols>
    <col min="1" max="1" width="4.85546875" style="172" customWidth="1"/>
    <col min="2" max="2" width="4.85546875" style="172" hidden="1" customWidth="1"/>
    <col min="3" max="3" width="4.85546875" style="172" customWidth="1"/>
    <col min="4" max="4" width="22.5703125" style="130" customWidth="1"/>
    <col min="5" max="5" width="8.140625" style="130" customWidth="1"/>
    <col min="6" max="6" width="5.7109375" style="130" customWidth="1"/>
    <col min="7" max="7" width="32.5703125" style="130" customWidth="1"/>
    <col min="8" max="8" width="9.42578125" style="130" customWidth="1"/>
    <col min="9" max="9" width="16.5703125" style="173" customWidth="1"/>
    <col min="10" max="10" width="14.7109375" style="173" hidden="1" customWidth="1"/>
    <col min="11" max="11" width="22.42578125" style="174" customWidth="1"/>
    <col min="12" max="14" width="8.140625" style="130" customWidth="1"/>
    <col min="15" max="15" width="11.28515625" style="130" customWidth="1"/>
    <col min="16" max="256" width="9.140625" style="130"/>
    <col min="257" max="257" width="5.7109375" style="130" customWidth="1"/>
    <col min="258" max="258" width="4.85546875" style="130" customWidth="1"/>
    <col min="259" max="259" width="0" style="130" hidden="1" customWidth="1"/>
    <col min="260" max="260" width="19.7109375" style="130" customWidth="1"/>
    <col min="261" max="261" width="8.140625" style="130" customWidth="1"/>
    <col min="262" max="262" width="6.85546875" style="130" customWidth="1"/>
    <col min="263" max="263" width="32.5703125" style="130" customWidth="1"/>
    <col min="264" max="264" width="9.42578125" style="130" customWidth="1"/>
    <col min="265" max="265" width="16.5703125" style="130" customWidth="1"/>
    <col min="266" max="266" width="0" style="130" hidden="1" customWidth="1"/>
    <col min="267" max="267" width="19.140625" style="130" customWidth="1"/>
    <col min="268" max="270" width="10" style="130" customWidth="1"/>
    <col min="271" max="271" width="11.28515625" style="130" customWidth="1"/>
    <col min="272" max="512" width="9.140625" style="130"/>
    <col min="513" max="513" width="5.7109375" style="130" customWidth="1"/>
    <col min="514" max="514" width="4.85546875" style="130" customWidth="1"/>
    <col min="515" max="515" width="0" style="130" hidden="1" customWidth="1"/>
    <col min="516" max="516" width="19.7109375" style="130" customWidth="1"/>
    <col min="517" max="517" width="8.140625" style="130" customWidth="1"/>
    <col min="518" max="518" width="6.85546875" style="130" customWidth="1"/>
    <col min="519" max="519" width="32.5703125" style="130" customWidth="1"/>
    <col min="520" max="520" width="9.42578125" style="130" customWidth="1"/>
    <col min="521" max="521" width="16.5703125" style="130" customWidth="1"/>
    <col min="522" max="522" width="0" style="130" hidden="1" customWidth="1"/>
    <col min="523" max="523" width="19.140625" style="130" customWidth="1"/>
    <col min="524" max="526" width="10" style="130" customWidth="1"/>
    <col min="527" max="527" width="11.28515625" style="130" customWidth="1"/>
    <col min="528" max="768" width="9.140625" style="130"/>
    <col min="769" max="769" width="5.7109375" style="130" customWidth="1"/>
    <col min="770" max="770" width="4.85546875" style="130" customWidth="1"/>
    <col min="771" max="771" width="0" style="130" hidden="1" customWidth="1"/>
    <col min="772" max="772" width="19.7109375" style="130" customWidth="1"/>
    <col min="773" max="773" width="8.140625" style="130" customWidth="1"/>
    <col min="774" max="774" width="6.85546875" style="130" customWidth="1"/>
    <col min="775" max="775" width="32.5703125" style="130" customWidth="1"/>
    <col min="776" max="776" width="9.42578125" style="130" customWidth="1"/>
    <col min="777" max="777" width="16.5703125" style="130" customWidth="1"/>
    <col min="778" max="778" width="0" style="130" hidden="1" customWidth="1"/>
    <col min="779" max="779" width="19.140625" style="130" customWidth="1"/>
    <col min="780" max="782" width="10" style="130" customWidth="1"/>
    <col min="783" max="783" width="11.28515625" style="130" customWidth="1"/>
    <col min="784" max="1024" width="9.140625" style="130"/>
    <col min="1025" max="1025" width="5.7109375" style="130" customWidth="1"/>
    <col min="1026" max="1026" width="4.85546875" style="130" customWidth="1"/>
    <col min="1027" max="1027" width="0" style="130" hidden="1" customWidth="1"/>
    <col min="1028" max="1028" width="19.7109375" style="130" customWidth="1"/>
    <col min="1029" max="1029" width="8.140625" style="130" customWidth="1"/>
    <col min="1030" max="1030" width="6.85546875" style="130" customWidth="1"/>
    <col min="1031" max="1031" width="32.5703125" style="130" customWidth="1"/>
    <col min="1032" max="1032" width="9.42578125" style="130" customWidth="1"/>
    <col min="1033" max="1033" width="16.5703125" style="130" customWidth="1"/>
    <col min="1034" max="1034" width="0" style="130" hidden="1" customWidth="1"/>
    <col min="1035" max="1035" width="19.140625" style="130" customWidth="1"/>
    <col min="1036" max="1038" width="10" style="130" customWidth="1"/>
    <col min="1039" max="1039" width="11.28515625" style="130" customWidth="1"/>
    <col min="1040" max="1280" width="9.140625" style="130"/>
    <col min="1281" max="1281" width="5.7109375" style="130" customWidth="1"/>
    <col min="1282" max="1282" width="4.85546875" style="130" customWidth="1"/>
    <col min="1283" max="1283" width="0" style="130" hidden="1" customWidth="1"/>
    <col min="1284" max="1284" width="19.7109375" style="130" customWidth="1"/>
    <col min="1285" max="1285" width="8.140625" style="130" customWidth="1"/>
    <col min="1286" max="1286" width="6.85546875" style="130" customWidth="1"/>
    <col min="1287" max="1287" width="32.5703125" style="130" customWidth="1"/>
    <col min="1288" max="1288" width="9.42578125" style="130" customWidth="1"/>
    <col min="1289" max="1289" width="16.5703125" style="130" customWidth="1"/>
    <col min="1290" max="1290" width="0" style="130" hidden="1" customWidth="1"/>
    <col min="1291" max="1291" width="19.140625" style="130" customWidth="1"/>
    <col min="1292" max="1294" width="10" style="130" customWidth="1"/>
    <col min="1295" max="1295" width="11.28515625" style="130" customWidth="1"/>
    <col min="1296" max="1536" width="9.140625" style="130"/>
    <col min="1537" max="1537" width="5.7109375" style="130" customWidth="1"/>
    <col min="1538" max="1538" width="4.85546875" style="130" customWidth="1"/>
    <col min="1539" max="1539" width="0" style="130" hidden="1" customWidth="1"/>
    <col min="1540" max="1540" width="19.7109375" style="130" customWidth="1"/>
    <col min="1541" max="1541" width="8.140625" style="130" customWidth="1"/>
    <col min="1542" max="1542" width="6.85546875" style="130" customWidth="1"/>
    <col min="1543" max="1543" width="32.5703125" style="130" customWidth="1"/>
    <col min="1544" max="1544" width="9.42578125" style="130" customWidth="1"/>
    <col min="1545" max="1545" width="16.5703125" style="130" customWidth="1"/>
    <col min="1546" max="1546" width="0" style="130" hidden="1" customWidth="1"/>
    <col min="1547" max="1547" width="19.140625" style="130" customWidth="1"/>
    <col min="1548" max="1550" width="10" style="130" customWidth="1"/>
    <col min="1551" max="1551" width="11.28515625" style="130" customWidth="1"/>
    <col min="1552" max="1792" width="9.140625" style="130"/>
    <col min="1793" max="1793" width="5.7109375" style="130" customWidth="1"/>
    <col min="1794" max="1794" width="4.85546875" style="130" customWidth="1"/>
    <col min="1795" max="1795" width="0" style="130" hidden="1" customWidth="1"/>
    <col min="1796" max="1796" width="19.7109375" style="130" customWidth="1"/>
    <col min="1797" max="1797" width="8.140625" style="130" customWidth="1"/>
    <col min="1798" max="1798" width="6.85546875" style="130" customWidth="1"/>
    <col min="1799" max="1799" width="32.5703125" style="130" customWidth="1"/>
    <col min="1800" max="1800" width="9.42578125" style="130" customWidth="1"/>
    <col min="1801" max="1801" width="16.5703125" style="130" customWidth="1"/>
    <col min="1802" max="1802" width="0" style="130" hidden="1" customWidth="1"/>
    <col min="1803" max="1803" width="19.140625" style="130" customWidth="1"/>
    <col min="1804" max="1806" width="10" style="130" customWidth="1"/>
    <col min="1807" max="1807" width="11.28515625" style="130" customWidth="1"/>
    <col min="1808" max="2048" width="9.140625" style="130"/>
    <col min="2049" max="2049" width="5.7109375" style="130" customWidth="1"/>
    <col min="2050" max="2050" width="4.85546875" style="130" customWidth="1"/>
    <col min="2051" max="2051" width="0" style="130" hidden="1" customWidth="1"/>
    <col min="2052" max="2052" width="19.7109375" style="130" customWidth="1"/>
    <col min="2053" max="2053" width="8.140625" style="130" customWidth="1"/>
    <col min="2054" max="2054" width="6.85546875" style="130" customWidth="1"/>
    <col min="2055" max="2055" width="32.5703125" style="130" customWidth="1"/>
    <col min="2056" max="2056" width="9.42578125" style="130" customWidth="1"/>
    <col min="2057" max="2057" width="16.5703125" style="130" customWidth="1"/>
    <col min="2058" max="2058" width="0" style="130" hidden="1" customWidth="1"/>
    <col min="2059" max="2059" width="19.140625" style="130" customWidth="1"/>
    <col min="2060" max="2062" width="10" style="130" customWidth="1"/>
    <col min="2063" max="2063" width="11.28515625" style="130" customWidth="1"/>
    <col min="2064" max="2304" width="9.140625" style="130"/>
    <col min="2305" max="2305" width="5.7109375" style="130" customWidth="1"/>
    <col min="2306" max="2306" width="4.85546875" style="130" customWidth="1"/>
    <col min="2307" max="2307" width="0" style="130" hidden="1" customWidth="1"/>
    <col min="2308" max="2308" width="19.7109375" style="130" customWidth="1"/>
    <col min="2309" max="2309" width="8.140625" style="130" customWidth="1"/>
    <col min="2310" max="2310" width="6.85546875" style="130" customWidth="1"/>
    <col min="2311" max="2311" width="32.5703125" style="130" customWidth="1"/>
    <col min="2312" max="2312" width="9.42578125" style="130" customWidth="1"/>
    <col min="2313" max="2313" width="16.5703125" style="130" customWidth="1"/>
    <col min="2314" max="2314" width="0" style="130" hidden="1" customWidth="1"/>
    <col min="2315" max="2315" width="19.140625" style="130" customWidth="1"/>
    <col min="2316" max="2318" width="10" style="130" customWidth="1"/>
    <col min="2319" max="2319" width="11.28515625" style="130" customWidth="1"/>
    <col min="2320" max="2560" width="9.140625" style="130"/>
    <col min="2561" max="2561" width="5.7109375" style="130" customWidth="1"/>
    <col min="2562" max="2562" width="4.85546875" style="130" customWidth="1"/>
    <col min="2563" max="2563" width="0" style="130" hidden="1" customWidth="1"/>
    <col min="2564" max="2564" width="19.7109375" style="130" customWidth="1"/>
    <col min="2565" max="2565" width="8.140625" style="130" customWidth="1"/>
    <col min="2566" max="2566" width="6.85546875" style="130" customWidth="1"/>
    <col min="2567" max="2567" width="32.5703125" style="130" customWidth="1"/>
    <col min="2568" max="2568" width="9.42578125" style="130" customWidth="1"/>
    <col min="2569" max="2569" width="16.5703125" style="130" customWidth="1"/>
    <col min="2570" max="2570" width="0" style="130" hidden="1" customWidth="1"/>
    <col min="2571" max="2571" width="19.140625" style="130" customWidth="1"/>
    <col min="2572" max="2574" width="10" style="130" customWidth="1"/>
    <col min="2575" max="2575" width="11.28515625" style="130" customWidth="1"/>
    <col min="2576" max="2816" width="9.140625" style="130"/>
    <col min="2817" max="2817" width="5.7109375" style="130" customWidth="1"/>
    <col min="2818" max="2818" width="4.85546875" style="130" customWidth="1"/>
    <col min="2819" max="2819" width="0" style="130" hidden="1" customWidth="1"/>
    <col min="2820" max="2820" width="19.7109375" style="130" customWidth="1"/>
    <col min="2821" max="2821" width="8.140625" style="130" customWidth="1"/>
    <col min="2822" max="2822" width="6.85546875" style="130" customWidth="1"/>
    <col min="2823" max="2823" width="32.5703125" style="130" customWidth="1"/>
    <col min="2824" max="2824" width="9.42578125" style="130" customWidth="1"/>
    <col min="2825" max="2825" width="16.5703125" style="130" customWidth="1"/>
    <col min="2826" max="2826" width="0" style="130" hidden="1" customWidth="1"/>
    <col min="2827" max="2827" width="19.140625" style="130" customWidth="1"/>
    <col min="2828" max="2830" width="10" style="130" customWidth="1"/>
    <col min="2831" max="2831" width="11.28515625" style="130" customWidth="1"/>
    <col min="2832" max="3072" width="9.140625" style="130"/>
    <col min="3073" max="3073" width="5.7109375" style="130" customWidth="1"/>
    <col min="3074" max="3074" width="4.85546875" style="130" customWidth="1"/>
    <col min="3075" max="3075" width="0" style="130" hidden="1" customWidth="1"/>
    <col min="3076" max="3076" width="19.7109375" style="130" customWidth="1"/>
    <col min="3077" max="3077" width="8.140625" style="130" customWidth="1"/>
    <col min="3078" max="3078" width="6.85546875" style="130" customWidth="1"/>
    <col min="3079" max="3079" width="32.5703125" style="130" customWidth="1"/>
    <col min="3080" max="3080" width="9.42578125" style="130" customWidth="1"/>
    <col min="3081" max="3081" width="16.5703125" style="130" customWidth="1"/>
    <col min="3082" max="3082" width="0" style="130" hidden="1" customWidth="1"/>
    <col min="3083" max="3083" width="19.140625" style="130" customWidth="1"/>
    <col min="3084" max="3086" width="10" style="130" customWidth="1"/>
    <col min="3087" max="3087" width="11.28515625" style="130" customWidth="1"/>
    <col min="3088" max="3328" width="9.140625" style="130"/>
    <col min="3329" max="3329" width="5.7109375" style="130" customWidth="1"/>
    <col min="3330" max="3330" width="4.85546875" style="130" customWidth="1"/>
    <col min="3331" max="3331" width="0" style="130" hidden="1" customWidth="1"/>
    <col min="3332" max="3332" width="19.7109375" style="130" customWidth="1"/>
    <col min="3333" max="3333" width="8.140625" style="130" customWidth="1"/>
    <col min="3334" max="3334" width="6.85546875" style="130" customWidth="1"/>
    <col min="3335" max="3335" width="32.5703125" style="130" customWidth="1"/>
    <col min="3336" max="3336" width="9.42578125" style="130" customWidth="1"/>
    <col min="3337" max="3337" width="16.5703125" style="130" customWidth="1"/>
    <col min="3338" max="3338" width="0" style="130" hidden="1" customWidth="1"/>
    <col min="3339" max="3339" width="19.140625" style="130" customWidth="1"/>
    <col min="3340" max="3342" width="10" style="130" customWidth="1"/>
    <col min="3343" max="3343" width="11.28515625" style="130" customWidth="1"/>
    <col min="3344" max="3584" width="9.140625" style="130"/>
    <col min="3585" max="3585" width="5.7109375" style="130" customWidth="1"/>
    <col min="3586" max="3586" width="4.85546875" style="130" customWidth="1"/>
    <col min="3587" max="3587" width="0" style="130" hidden="1" customWidth="1"/>
    <col min="3588" max="3588" width="19.7109375" style="130" customWidth="1"/>
    <col min="3589" max="3589" width="8.140625" style="130" customWidth="1"/>
    <col min="3590" max="3590" width="6.85546875" style="130" customWidth="1"/>
    <col min="3591" max="3591" width="32.5703125" style="130" customWidth="1"/>
    <col min="3592" max="3592" width="9.42578125" style="130" customWidth="1"/>
    <col min="3593" max="3593" width="16.5703125" style="130" customWidth="1"/>
    <col min="3594" max="3594" width="0" style="130" hidden="1" customWidth="1"/>
    <col min="3595" max="3595" width="19.140625" style="130" customWidth="1"/>
    <col min="3596" max="3598" width="10" style="130" customWidth="1"/>
    <col min="3599" max="3599" width="11.28515625" style="130" customWidth="1"/>
    <col min="3600" max="3840" width="9.140625" style="130"/>
    <col min="3841" max="3841" width="5.7109375" style="130" customWidth="1"/>
    <col min="3842" max="3842" width="4.85546875" style="130" customWidth="1"/>
    <col min="3843" max="3843" width="0" style="130" hidden="1" customWidth="1"/>
    <col min="3844" max="3844" width="19.7109375" style="130" customWidth="1"/>
    <col min="3845" max="3845" width="8.140625" style="130" customWidth="1"/>
    <col min="3846" max="3846" width="6.85546875" style="130" customWidth="1"/>
    <col min="3847" max="3847" width="32.5703125" style="130" customWidth="1"/>
    <col min="3848" max="3848" width="9.42578125" style="130" customWidth="1"/>
    <col min="3849" max="3849" width="16.5703125" style="130" customWidth="1"/>
    <col min="3850" max="3850" width="0" style="130" hidden="1" customWidth="1"/>
    <col min="3851" max="3851" width="19.140625" style="130" customWidth="1"/>
    <col min="3852" max="3854" width="10" style="130" customWidth="1"/>
    <col min="3855" max="3855" width="11.28515625" style="130" customWidth="1"/>
    <col min="3856" max="4096" width="9.140625" style="130"/>
    <col min="4097" max="4097" width="5.7109375" style="130" customWidth="1"/>
    <col min="4098" max="4098" width="4.85546875" style="130" customWidth="1"/>
    <col min="4099" max="4099" width="0" style="130" hidden="1" customWidth="1"/>
    <col min="4100" max="4100" width="19.7109375" style="130" customWidth="1"/>
    <col min="4101" max="4101" width="8.140625" style="130" customWidth="1"/>
    <col min="4102" max="4102" width="6.85546875" style="130" customWidth="1"/>
    <col min="4103" max="4103" width="32.5703125" style="130" customWidth="1"/>
    <col min="4104" max="4104" width="9.42578125" style="130" customWidth="1"/>
    <col min="4105" max="4105" width="16.5703125" style="130" customWidth="1"/>
    <col min="4106" max="4106" width="0" style="130" hidden="1" customWidth="1"/>
    <col min="4107" max="4107" width="19.140625" style="130" customWidth="1"/>
    <col min="4108" max="4110" width="10" style="130" customWidth="1"/>
    <col min="4111" max="4111" width="11.28515625" style="130" customWidth="1"/>
    <col min="4112" max="4352" width="9.140625" style="130"/>
    <col min="4353" max="4353" width="5.7109375" style="130" customWidth="1"/>
    <col min="4354" max="4354" width="4.85546875" style="130" customWidth="1"/>
    <col min="4355" max="4355" width="0" style="130" hidden="1" customWidth="1"/>
    <col min="4356" max="4356" width="19.7109375" style="130" customWidth="1"/>
    <col min="4357" max="4357" width="8.140625" style="130" customWidth="1"/>
    <col min="4358" max="4358" width="6.85546875" style="130" customWidth="1"/>
    <col min="4359" max="4359" width="32.5703125" style="130" customWidth="1"/>
    <col min="4360" max="4360" width="9.42578125" style="130" customWidth="1"/>
    <col min="4361" max="4361" width="16.5703125" style="130" customWidth="1"/>
    <col min="4362" max="4362" width="0" style="130" hidden="1" customWidth="1"/>
    <col min="4363" max="4363" width="19.140625" style="130" customWidth="1"/>
    <col min="4364" max="4366" width="10" style="130" customWidth="1"/>
    <col min="4367" max="4367" width="11.28515625" style="130" customWidth="1"/>
    <col min="4368" max="4608" width="9.140625" style="130"/>
    <col min="4609" max="4609" width="5.7109375" style="130" customWidth="1"/>
    <col min="4610" max="4610" width="4.85546875" style="130" customWidth="1"/>
    <col min="4611" max="4611" width="0" style="130" hidden="1" customWidth="1"/>
    <col min="4612" max="4612" width="19.7109375" style="130" customWidth="1"/>
    <col min="4613" max="4613" width="8.140625" style="130" customWidth="1"/>
    <col min="4614" max="4614" width="6.85546875" style="130" customWidth="1"/>
    <col min="4615" max="4615" width="32.5703125" style="130" customWidth="1"/>
    <col min="4616" max="4616" width="9.42578125" style="130" customWidth="1"/>
    <col min="4617" max="4617" width="16.5703125" style="130" customWidth="1"/>
    <col min="4618" max="4618" width="0" style="130" hidden="1" customWidth="1"/>
    <col min="4619" max="4619" width="19.140625" style="130" customWidth="1"/>
    <col min="4620" max="4622" width="10" style="130" customWidth="1"/>
    <col min="4623" max="4623" width="11.28515625" style="130" customWidth="1"/>
    <col min="4624" max="4864" width="9.140625" style="130"/>
    <col min="4865" max="4865" width="5.7109375" style="130" customWidth="1"/>
    <col min="4866" max="4866" width="4.85546875" style="130" customWidth="1"/>
    <col min="4867" max="4867" width="0" style="130" hidden="1" customWidth="1"/>
    <col min="4868" max="4868" width="19.7109375" style="130" customWidth="1"/>
    <col min="4869" max="4869" width="8.140625" style="130" customWidth="1"/>
    <col min="4870" max="4870" width="6.85546875" style="130" customWidth="1"/>
    <col min="4871" max="4871" width="32.5703125" style="130" customWidth="1"/>
    <col min="4872" max="4872" width="9.42578125" style="130" customWidth="1"/>
    <col min="4873" max="4873" width="16.5703125" style="130" customWidth="1"/>
    <col min="4874" max="4874" width="0" style="130" hidden="1" customWidth="1"/>
    <col min="4875" max="4875" width="19.140625" style="130" customWidth="1"/>
    <col min="4876" max="4878" width="10" style="130" customWidth="1"/>
    <col min="4879" max="4879" width="11.28515625" style="130" customWidth="1"/>
    <col min="4880" max="5120" width="9.140625" style="130"/>
    <col min="5121" max="5121" width="5.7109375" style="130" customWidth="1"/>
    <col min="5122" max="5122" width="4.85546875" style="130" customWidth="1"/>
    <col min="5123" max="5123" width="0" style="130" hidden="1" customWidth="1"/>
    <col min="5124" max="5124" width="19.7109375" style="130" customWidth="1"/>
    <col min="5125" max="5125" width="8.140625" style="130" customWidth="1"/>
    <col min="5126" max="5126" width="6.85546875" style="130" customWidth="1"/>
    <col min="5127" max="5127" width="32.5703125" style="130" customWidth="1"/>
    <col min="5128" max="5128" width="9.42578125" style="130" customWidth="1"/>
    <col min="5129" max="5129" width="16.5703125" style="130" customWidth="1"/>
    <col min="5130" max="5130" width="0" style="130" hidden="1" customWidth="1"/>
    <col min="5131" max="5131" width="19.140625" style="130" customWidth="1"/>
    <col min="5132" max="5134" width="10" style="130" customWidth="1"/>
    <col min="5135" max="5135" width="11.28515625" style="130" customWidth="1"/>
    <col min="5136" max="5376" width="9.140625" style="130"/>
    <col min="5377" max="5377" width="5.7109375" style="130" customWidth="1"/>
    <col min="5378" max="5378" width="4.85546875" style="130" customWidth="1"/>
    <col min="5379" max="5379" width="0" style="130" hidden="1" customWidth="1"/>
    <col min="5380" max="5380" width="19.7109375" style="130" customWidth="1"/>
    <col min="5381" max="5381" width="8.140625" style="130" customWidth="1"/>
    <col min="5382" max="5382" width="6.85546875" style="130" customWidth="1"/>
    <col min="5383" max="5383" width="32.5703125" style="130" customWidth="1"/>
    <col min="5384" max="5384" width="9.42578125" style="130" customWidth="1"/>
    <col min="5385" max="5385" width="16.5703125" style="130" customWidth="1"/>
    <col min="5386" max="5386" width="0" style="130" hidden="1" customWidth="1"/>
    <col min="5387" max="5387" width="19.140625" style="130" customWidth="1"/>
    <col min="5388" max="5390" width="10" style="130" customWidth="1"/>
    <col min="5391" max="5391" width="11.28515625" style="130" customWidth="1"/>
    <col min="5392" max="5632" width="9.140625" style="130"/>
    <col min="5633" max="5633" width="5.7109375" style="130" customWidth="1"/>
    <col min="5634" max="5634" width="4.85546875" style="130" customWidth="1"/>
    <col min="5635" max="5635" width="0" style="130" hidden="1" customWidth="1"/>
    <col min="5636" max="5636" width="19.7109375" style="130" customWidth="1"/>
    <col min="5637" max="5637" width="8.140625" style="130" customWidth="1"/>
    <col min="5638" max="5638" width="6.85546875" style="130" customWidth="1"/>
    <col min="5639" max="5639" width="32.5703125" style="130" customWidth="1"/>
    <col min="5640" max="5640" width="9.42578125" style="130" customWidth="1"/>
    <col min="5641" max="5641" width="16.5703125" style="130" customWidth="1"/>
    <col min="5642" max="5642" width="0" style="130" hidden="1" customWidth="1"/>
    <col min="5643" max="5643" width="19.140625" style="130" customWidth="1"/>
    <col min="5644" max="5646" width="10" style="130" customWidth="1"/>
    <col min="5647" max="5647" width="11.28515625" style="130" customWidth="1"/>
    <col min="5648" max="5888" width="9.140625" style="130"/>
    <col min="5889" max="5889" width="5.7109375" style="130" customWidth="1"/>
    <col min="5890" max="5890" width="4.85546875" style="130" customWidth="1"/>
    <col min="5891" max="5891" width="0" style="130" hidden="1" customWidth="1"/>
    <col min="5892" max="5892" width="19.7109375" style="130" customWidth="1"/>
    <col min="5893" max="5893" width="8.140625" style="130" customWidth="1"/>
    <col min="5894" max="5894" width="6.85546875" style="130" customWidth="1"/>
    <col min="5895" max="5895" width="32.5703125" style="130" customWidth="1"/>
    <col min="5896" max="5896" width="9.42578125" style="130" customWidth="1"/>
    <col min="5897" max="5897" width="16.5703125" style="130" customWidth="1"/>
    <col min="5898" max="5898" width="0" style="130" hidden="1" customWidth="1"/>
    <col min="5899" max="5899" width="19.140625" style="130" customWidth="1"/>
    <col min="5900" max="5902" width="10" style="130" customWidth="1"/>
    <col min="5903" max="5903" width="11.28515625" style="130" customWidth="1"/>
    <col min="5904" max="6144" width="9.140625" style="130"/>
    <col min="6145" max="6145" width="5.7109375" style="130" customWidth="1"/>
    <col min="6146" max="6146" width="4.85546875" style="130" customWidth="1"/>
    <col min="6147" max="6147" width="0" style="130" hidden="1" customWidth="1"/>
    <col min="6148" max="6148" width="19.7109375" style="130" customWidth="1"/>
    <col min="6149" max="6149" width="8.140625" style="130" customWidth="1"/>
    <col min="6150" max="6150" width="6.85546875" style="130" customWidth="1"/>
    <col min="6151" max="6151" width="32.5703125" style="130" customWidth="1"/>
    <col min="6152" max="6152" width="9.42578125" style="130" customWidth="1"/>
    <col min="6153" max="6153" width="16.5703125" style="130" customWidth="1"/>
    <col min="6154" max="6154" width="0" style="130" hidden="1" customWidth="1"/>
    <col min="6155" max="6155" width="19.140625" style="130" customWidth="1"/>
    <col min="6156" max="6158" width="10" style="130" customWidth="1"/>
    <col min="6159" max="6159" width="11.28515625" style="130" customWidth="1"/>
    <col min="6160" max="6400" width="9.140625" style="130"/>
    <col min="6401" max="6401" width="5.7109375" style="130" customWidth="1"/>
    <col min="6402" max="6402" width="4.85546875" style="130" customWidth="1"/>
    <col min="6403" max="6403" width="0" style="130" hidden="1" customWidth="1"/>
    <col min="6404" max="6404" width="19.7109375" style="130" customWidth="1"/>
    <col min="6405" max="6405" width="8.140625" style="130" customWidth="1"/>
    <col min="6406" max="6406" width="6.85546875" style="130" customWidth="1"/>
    <col min="6407" max="6407" width="32.5703125" style="130" customWidth="1"/>
    <col min="6408" max="6408" width="9.42578125" style="130" customWidth="1"/>
    <col min="6409" max="6409" width="16.5703125" style="130" customWidth="1"/>
    <col min="6410" max="6410" width="0" style="130" hidden="1" customWidth="1"/>
    <col min="6411" max="6411" width="19.140625" style="130" customWidth="1"/>
    <col min="6412" max="6414" width="10" style="130" customWidth="1"/>
    <col min="6415" max="6415" width="11.28515625" style="130" customWidth="1"/>
    <col min="6416" max="6656" width="9.140625" style="130"/>
    <col min="6657" max="6657" width="5.7109375" style="130" customWidth="1"/>
    <col min="6658" max="6658" width="4.85546875" style="130" customWidth="1"/>
    <col min="6659" max="6659" width="0" style="130" hidden="1" customWidth="1"/>
    <col min="6660" max="6660" width="19.7109375" style="130" customWidth="1"/>
    <col min="6661" max="6661" width="8.140625" style="130" customWidth="1"/>
    <col min="6662" max="6662" width="6.85546875" style="130" customWidth="1"/>
    <col min="6663" max="6663" width="32.5703125" style="130" customWidth="1"/>
    <col min="6664" max="6664" width="9.42578125" style="130" customWidth="1"/>
    <col min="6665" max="6665" width="16.5703125" style="130" customWidth="1"/>
    <col min="6666" max="6666" width="0" style="130" hidden="1" customWidth="1"/>
    <col min="6667" max="6667" width="19.140625" style="130" customWidth="1"/>
    <col min="6668" max="6670" width="10" style="130" customWidth="1"/>
    <col min="6671" max="6671" width="11.28515625" style="130" customWidth="1"/>
    <col min="6672" max="6912" width="9.140625" style="130"/>
    <col min="6913" max="6913" width="5.7109375" style="130" customWidth="1"/>
    <col min="6914" max="6914" width="4.85546875" style="130" customWidth="1"/>
    <col min="6915" max="6915" width="0" style="130" hidden="1" customWidth="1"/>
    <col min="6916" max="6916" width="19.7109375" style="130" customWidth="1"/>
    <col min="6917" max="6917" width="8.140625" style="130" customWidth="1"/>
    <col min="6918" max="6918" width="6.85546875" style="130" customWidth="1"/>
    <col min="6919" max="6919" width="32.5703125" style="130" customWidth="1"/>
    <col min="6920" max="6920" width="9.42578125" style="130" customWidth="1"/>
    <col min="6921" max="6921" width="16.5703125" style="130" customWidth="1"/>
    <col min="6922" max="6922" width="0" style="130" hidden="1" customWidth="1"/>
    <col min="6923" max="6923" width="19.140625" style="130" customWidth="1"/>
    <col min="6924" max="6926" width="10" style="130" customWidth="1"/>
    <col min="6927" max="6927" width="11.28515625" style="130" customWidth="1"/>
    <col min="6928" max="7168" width="9.140625" style="130"/>
    <col min="7169" max="7169" width="5.7109375" style="130" customWidth="1"/>
    <col min="7170" max="7170" width="4.85546875" style="130" customWidth="1"/>
    <col min="7171" max="7171" width="0" style="130" hidden="1" customWidth="1"/>
    <col min="7172" max="7172" width="19.7109375" style="130" customWidth="1"/>
    <col min="7173" max="7173" width="8.140625" style="130" customWidth="1"/>
    <col min="7174" max="7174" width="6.85546875" style="130" customWidth="1"/>
    <col min="7175" max="7175" width="32.5703125" style="130" customWidth="1"/>
    <col min="7176" max="7176" width="9.42578125" style="130" customWidth="1"/>
    <col min="7177" max="7177" width="16.5703125" style="130" customWidth="1"/>
    <col min="7178" max="7178" width="0" style="130" hidden="1" customWidth="1"/>
    <col min="7179" max="7179" width="19.140625" style="130" customWidth="1"/>
    <col min="7180" max="7182" width="10" style="130" customWidth="1"/>
    <col min="7183" max="7183" width="11.28515625" style="130" customWidth="1"/>
    <col min="7184" max="7424" width="9.140625" style="130"/>
    <col min="7425" max="7425" width="5.7109375" style="130" customWidth="1"/>
    <col min="7426" max="7426" width="4.85546875" style="130" customWidth="1"/>
    <col min="7427" max="7427" width="0" style="130" hidden="1" customWidth="1"/>
    <col min="7428" max="7428" width="19.7109375" style="130" customWidth="1"/>
    <col min="7429" max="7429" width="8.140625" style="130" customWidth="1"/>
    <col min="7430" max="7430" width="6.85546875" style="130" customWidth="1"/>
    <col min="7431" max="7431" width="32.5703125" style="130" customWidth="1"/>
    <col min="7432" max="7432" width="9.42578125" style="130" customWidth="1"/>
    <col min="7433" max="7433" width="16.5703125" style="130" customWidth="1"/>
    <col min="7434" max="7434" width="0" style="130" hidden="1" customWidth="1"/>
    <col min="7435" max="7435" width="19.140625" style="130" customWidth="1"/>
    <col min="7436" max="7438" width="10" style="130" customWidth="1"/>
    <col min="7439" max="7439" width="11.28515625" style="130" customWidth="1"/>
    <col min="7440" max="7680" width="9.140625" style="130"/>
    <col min="7681" max="7681" width="5.7109375" style="130" customWidth="1"/>
    <col min="7682" max="7682" width="4.85546875" style="130" customWidth="1"/>
    <col min="7683" max="7683" width="0" style="130" hidden="1" customWidth="1"/>
    <col min="7684" max="7684" width="19.7109375" style="130" customWidth="1"/>
    <col min="7685" max="7685" width="8.140625" style="130" customWidth="1"/>
    <col min="7686" max="7686" width="6.85546875" style="130" customWidth="1"/>
    <col min="7687" max="7687" width="32.5703125" style="130" customWidth="1"/>
    <col min="7688" max="7688" width="9.42578125" style="130" customWidth="1"/>
    <col min="7689" max="7689" width="16.5703125" style="130" customWidth="1"/>
    <col min="7690" max="7690" width="0" style="130" hidden="1" customWidth="1"/>
    <col min="7691" max="7691" width="19.140625" style="130" customWidth="1"/>
    <col min="7692" max="7694" width="10" style="130" customWidth="1"/>
    <col min="7695" max="7695" width="11.28515625" style="130" customWidth="1"/>
    <col min="7696" max="7936" width="9.140625" style="130"/>
    <col min="7937" max="7937" width="5.7109375" style="130" customWidth="1"/>
    <col min="7938" max="7938" width="4.85546875" style="130" customWidth="1"/>
    <col min="7939" max="7939" width="0" style="130" hidden="1" customWidth="1"/>
    <col min="7940" max="7940" width="19.7109375" style="130" customWidth="1"/>
    <col min="7941" max="7941" width="8.140625" style="130" customWidth="1"/>
    <col min="7942" max="7942" width="6.85546875" style="130" customWidth="1"/>
    <col min="7943" max="7943" width="32.5703125" style="130" customWidth="1"/>
    <col min="7944" max="7944" width="9.42578125" style="130" customWidth="1"/>
    <col min="7945" max="7945" width="16.5703125" style="130" customWidth="1"/>
    <col min="7946" max="7946" width="0" style="130" hidden="1" customWidth="1"/>
    <col min="7947" max="7947" width="19.140625" style="130" customWidth="1"/>
    <col min="7948" max="7950" width="10" style="130" customWidth="1"/>
    <col min="7951" max="7951" width="11.28515625" style="130" customWidth="1"/>
    <col min="7952" max="8192" width="9.140625" style="130"/>
    <col min="8193" max="8193" width="5.7109375" style="130" customWidth="1"/>
    <col min="8194" max="8194" width="4.85546875" style="130" customWidth="1"/>
    <col min="8195" max="8195" width="0" style="130" hidden="1" customWidth="1"/>
    <col min="8196" max="8196" width="19.7109375" style="130" customWidth="1"/>
    <col min="8197" max="8197" width="8.140625" style="130" customWidth="1"/>
    <col min="8198" max="8198" width="6.85546875" style="130" customWidth="1"/>
    <col min="8199" max="8199" width="32.5703125" style="130" customWidth="1"/>
    <col min="8200" max="8200" width="9.42578125" style="130" customWidth="1"/>
    <col min="8201" max="8201" width="16.5703125" style="130" customWidth="1"/>
    <col min="8202" max="8202" width="0" style="130" hidden="1" customWidth="1"/>
    <col min="8203" max="8203" width="19.140625" style="130" customWidth="1"/>
    <col min="8204" max="8206" width="10" style="130" customWidth="1"/>
    <col min="8207" max="8207" width="11.28515625" style="130" customWidth="1"/>
    <col min="8208" max="8448" width="9.140625" style="130"/>
    <col min="8449" max="8449" width="5.7109375" style="130" customWidth="1"/>
    <col min="8450" max="8450" width="4.85546875" style="130" customWidth="1"/>
    <col min="8451" max="8451" width="0" style="130" hidden="1" customWidth="1"/>
    <col min="8452" max="8452" width="19.7109375" style="130" customWidth="1"/>
    <col min="8453" max="8453" width="8.140625" style="130" customWidth="1"/>
    <col min="8454" max="8454" width="6.85546875" style="130" customWidth="1"/>
    <col min="8455" max="8455" width="32.5703125" style="130" customWidth="1"/>
    <col min="8456" max="8456" width="9.42578125" style="130" customWidth="1"/>
    <col min="8457" max="8457" width="16.5703125" style="130" customWidth="1"/>
    <col min="8458" max="8458" width="0" style="130" hidden="1" customWidth="1"/>
    <col min="8459" max="8459" width="19.140625" style="130" customWidth="1"/>
    <col min="8460" max="8462" width="10" style="130" customWidth="1"/>
    <col min="8463" max="8463" width="11.28515625" style="130" customWidth="1"/>
    <col min="8464" max="8704" width="9.140625" style="130"/>
    <col min="8705" max="8705" width="5.7109375" style="130" customWidth="1"/>
    <col min="8706" max="8706" width="4.85546875" style="130" customWidth="1"/>
    <col min="8707" max="8707" width="0" style="130" hidden="1" customWidth="1"/>
    <col min="8708" max="8708" width="19.7109375" style="130" customWidth="1"/>
    <col min="8709" max="8709" width="8.140625" style="130" customWidth="1"/>
    <col min="8710" max="8710" width="6.85546875" style="130" customWidth="1"/>
    <col min="8711" max="8711" width="32.5703125" style="130" customWidth="1"/>
    <col min="8712" max="8712" width="9.42578125" style="130" customWidth="1"/>
    <col min="8713" max="8713" width="16.5703125" style="130" customWidth="1"/>
    <col min="8714" max="8714" width="0" style="130" hidden="1" customWidth="1"/>
    <col min="8715" max="8715" width="19.140625" style="130" customWidth="1"/>
    <col min="8716" max="8718" width="10" style="130" customWidth="1"/>
    <col min="8719" max="8719" width="11.28515625" style="130" customWidth="1"/>
    <col min="8720" max="8960" width="9.140625" style="130"/>
    <col min="8961" max="8961" width="5.7109375" style="130" customWidth="1"/>
    <col min="8962" max="8962" width="4.85546875" style="130" customWidth="1"/>
    <col min="8963" max="8963" width="0" style="130" hidden="1" customWidth="1"/>
    <col min="8964" max="8964" width="19.7109375" style="130" customWidth="1"/>
    <col min="8965" max="8965" width="8.140625" style="130" customWidth="1"/>
    <col min="8966" max="8966" width="6.85546875" style="130" customWidth="1"/>
    <col min="8967" max="8967" width="32.5703125" style="130" customWidth="1"/>
    <col min="8968" max="8968" width="9.42578125" style="130" customWidth="1"/>
    <col min="8969" max="8969" width="16.5703125" style="130" customWidth="1"/>
    <col min="8970" max="8970" width="0" style="130" hidden="1" customWidth="1"/>
    <col min="8971" max="8971" width="19.140625" style="130" customWidth="1"/>
    <col min="8972" max="8974" width="10" style="130" customWidth="1"/>
    <col min="8975" max="8975" width="11.28515625" style="130" customWidth="1"/>
    <col min="8976" max="9216" width="9.140625" style="130"/>
    <col min="9217" max="9217" width="5.7109375" style="130" customWidth="1"/>
    <col min="9218" max="9218" width="4.85546875" style="130" customWidth="1"/>
    <col min="9219" max="9219" width="0" style="130" hidden="1" customWidth="1"/>
    <col min="9220" max="9220" width="19.7109375" style="130" customWidth="1"/>
    <col min="9221" max="9221" width="8.140625" style="130" customWidth="1"/>
    <col min="9222" max="9222" width="6.85546875" style="130" customWidth="1"/>
    <col min="9223" max="9223" width="32.5703125" style="130" customWidth="1"/>
    <col min="9224" max="9224" width="9.42578125" style="130" customWidth="1"/>
    <col min="9225" max="9225" width="16.5703125" style="130" customWidth="1"/>
    <col min="9226" max="9226" width="0" style="130" hidden="1" customWidth="1"/>
    <col min="9227" max="9227" width="19.140625" style="130" customWidth="1"/>
    <col min="9228" max="9230" width="10" style="130" customWidth="1"/>
    <col min="9231" max="9231" width="11.28515625" style="130" customWidth="1"/>
    <col min="9232" max="9472" width="9.140625" style="130"/>
    <col min="9473" max="9473" width="5.7109375" style="130" customWidth="1"/>
    <col min="9474" max="9474" width="4.85546875" style="130" customWidth="1"/>
    <col min="9475" max="9475" width="0" style="130" hidden="1" customWidth="1"/>
    <col min="9476" max="9476" width="19.7109375" style="130" customWidth="1"/>
    <col min="9477" max="9477" width="8.140625" style="130" customWidth="1"/>
    <col min="9478" max="9478" width="6.85546875" style="130" customWidth="1"/>
    <col min="9479" max="9479" width="32.5703125" style="130" customWidth="1"/>
    <col min="9480" max="9480" width="9.42578125" style="130" customWidth="1"/>
    <col min="9481" max="9481" width="16.5703125" style="130" customWidth="1"/>
    <col min="9482" max="9482" width="0" style="130" hidden="1" customWidth="1"/>
    <col min="9483" max="9483" width="19.140625" style="130" customWidth="1"/>
    <col min="9484" max="9486" width="10" style="130" customWidth="1"/>
    <col min="9487" max="9487" width="11.28515625" style="130" customWidth="1"/>
    <col min="9488" max="9728" width="9.140625" style="130"/>
    <col min="9729" max="9729" width="5.7109375" style="130" customWidth="1"/>
    <col min="9730" max="9730" width="4.85546875" style="130" customWidth="1"/>
    <col min="9731" max="9731" width="0" style="130" hidden="1" customWidth="1"/>
    <col min="9732" max="9732" width="19.7109375" style="130" customWidth="1"/>
    <col min="9733" max="9733" width="8.140625" style="130" customWidth="1"/>
    <col min="9734" max="9734" width="6.85546875" style="130" customWidth="1"/>
    <col min="9735" max="9735" width="32.5703125" style="130" customWidth="1"/>
    <col min="9736" max="9736" width="9.42578125" style="130" customWidth="1"/>
    <col min="9737" max="9737" width="16.5703125" style="130" customWidth="1"/>
    <col min="9738" max="9738" width="0" style="130" hidden="1" customWidth="1"/>
    <col min="9739" max="9739" width="19.140625" style="130" customWidth="1"/>
    <col min="9740" max="9742" width="10" style="130" customWidth="1"/>
    <col min="9743" max="9743" width="11.28515625" style="130" customWidth="1"/>
    <col min="9744" max="9984" width="9.140625" style="130"/>
    <col min="9985" max="9985" width="5.7109375" style="130" customWidth="1"/>
    <col min="9986" max="9986" width="4.85546875" style="130" customWidth="1"/>
    <col min="9987" max="9987" width="0" style="130" hidden="1" customWidth="1"/>
    <col min="9988" max="9988" width="19.7109375" style="130" customWidth="1"/>
    <col min="9989" max="9989" width="8.140625" style="130" customWidth="1"/>
    <col min="9990" max="9990" width="6.85546875" style="130" customWidth="1"/>
    <col min="9991" max="9991" width="32.5703125" style="130" customWidth="1"/>
    <col min="9992" max="9992" width="9.42578125" style="130" customWidth="1"/>
    <col min="9993" max="9993" width="16.5703125" style="130" customWidth="1"/>
    <col min="9994" max="9994" width="0" style="130" hidden="1" customWidth="1"/>
    <col min="9995" max="9995" width="19.140625" style="130" customWidth="1"/>
    <col min="9996" max="9998" width="10" style="130" customWidth="1"/>
    <col min="9999" max="9999" width="11.28515625" style="130" customWidth="1"/>
    <col min="10000" max="10240" width="9.140625" style="130"/>
    <col min="10241" max="10241" width="5.7109375" style="130" customWidth="1"/>
    <col min="10242" max="10242" width="4.85546875" style="130" customWidth="1"/>
    <col min="10243" max="10243" width="0" style="130" hidden="1" customWidth="1"/>
    <col min="10244" max="10244" width="19.7109375" style="130" customWidth="1"/>
    <col min="10245" max="10245" width="8.140625" style="130" customWidth="1"/>
    <col min="10246" max="10246" width="6.85546875" style="130" customWidth="1"/>
    <col min="10247" max="10247" width="32.5703125" style="130" customWidth="1"/>
    <col min="10248" max="10248" width="9.42578125" style="130" customWidth="1"/>
    <col min="10249" max="10249" width="16.5703125" style="130" customWidth="1"/>
    <col min="10250" max="10250" width="0" style="130" hidden="1" customWidth="1"/>
    <col min="10251" max="10251" width="19.140625" style="130" customWidth="1"/>
    <col min="10252" max="10254" width="10" style="130" customWidth="1"/>
    <col min="10255" max="10255" width="11.28515625" style="130" customWidth="1"/>
    <col min="10256" max="10496" width="9.140625" style="130"/>
    <col min="10497" max="10497" width="5.7109375" style="130" customWidth="1"/>
    <col min="10498" max="10498" width="4.85546875" style="130" customWidth="1"/>
    <col min="10499" max="10499" width="0" style="130" hidden="1" customWidth="1"/>
    <col min="10500" max="10500" width="19.7109375" style="130" customWidth="1"/>
    <col min="10501" max="10501" width="8.140625" style="130" customWidth="1"/>
    <col min="10502" max="10502" width="6.85546875" style="130" customWidth="1"/>
    <col min="10503" max="10503" width="32.5703125" style="130" customWidth="1"/>
    <col min="10504" max="10504" width="9.42578125" style="130" customWidth="1"/>
    <col min="10505" max="10505" width="16.5703125" style="130" customWidth="1"/>
    <col min="10506" max="10506" width="0" style="130" hidden="1" customWidth="1"/>
    <col min="10507" max="10507" width="19.140625" style="130" customWidth="1"/>
    <col min="10508" max="10510" width="10" style="130" customWidth="1"/>
    <col min="10511" max="10511" width="11.28515625" style="130" customWidth="1"/>
    <col min="10512" max="10752" width="9.140625" style="130"/>
    <col min="10753" max="10753" width="5.7109375" style="130" customWidth="1"/>
    <col min="10754" max="10754" width="4.85546875" style="130" customWidth="1"/>
    <col min="10755" max="10755" width="0" style="130" hidden="1" customWidth="1"/>
    <col min="10756" max="10756" width="19.7109375" style="130" customWidth="1"/>
    <col min="10757" max="10757" width="8.140625" style="130" customWidth="1"/>
    <col min="10758" max="10758" width="6.85546875" style="130" customWidth="1"/>
    <col min="10759" max="10759" width="32.5703125" style="130" customWidth="1"/>
    <col min="10760" max="10760" width="9.42578125" style="130" customWidth="1"/>
    <col min="10761" max="10761" width="16.5703125" style="130" customWidth="1"/>
    <col min="10762" max="10762" width="0" style="130" hidden="1" customWidth="1"/>
    <col min="10763" max="10763" width="19.140625" style="130" customWidth="1"/>
    <col min="10764" max="10766" width="10" style="130" customWidth="1"/>
    <col min="10767" max="10767" width="11.28515625" style="130" customWidth="1"/>
    <col min="10768" max="11008" width="9.140625" style="130"/>
    <col min="11009" max="11009" width="5.7109375" style="130" customWidth="1"/>
    <col min="11010" max="11010" width="4.85546875" style="130" customWidth="1"/>
    <col min="11011" max="11011" width="0" style="130" hidden="1" customWidth="1"/>
    <col min="11012" max="11012" width="19.7109375" style="130" customWidth="1"/>
    <col min="11013" max="11013" width="8.140625" style="130" customWidth="1"/>
    <col min="11014" max="11014" width="6.85546875" style="130" customWidth="1"/>
    <col min="11015" max="11015" width="32.5703125" style="130" customWidth="1"/>
    <col min="11016" max="11016" width="9.42578125" style="130" customWidth="1"/>
    <col min="11017" max="11017" width="16.5703125" style="130" customWidth="1"/>
    <col min="11018" max="11018" width="0" style="130" hidden="1" customWidth="1"/>
    <col min="11019" max="11019" width="19.140625" style="130" customWidth="1"/>
    <col min="11020" max="11022" width="10" style="130" customWidth="1"/>
    <col min="11023" max="11023" width="11.28515625" style="130" customWidth="1"/>
    <col min="11024" max="11264" width="9.140625" style="130"/>
    <col min="11265" max="11265" width="5.7109375" style="130" customWidth="1"/>
    <col min="11266" max="11266" width="4.85546875" style="130" customWidth="1"/>
    <col min="11267" max="11267" width="0" style="130" hidden="1" customWidth="1"/>
    <col min="11268" max="11268" width="19.7109375" style="130" customWidth="1"/>
    <col min="11269" max="11269" width="8.140625" style="130" customWidth="1"/>
    <col min="11270" max="11270" width="6.85546875" style="130" customWidth="1"/>
    <col min="11271" max="11271" width="32.5703125" style="130" customWidth="1"/>
    <col min="11272" max="11272" width="9.42578125" style="130" customWidth="1"/>
    <col min="11273" max="11273" width="16.5703125" style="130" customWidth="1"/>
    <col min="11274" max="11274" width="0" style="130" hidden="1" customWidth="1"/>
    <col min="11275" max="11275" width="19.140625" style="130" customWidth="1"/>
    <col min="11276" max="11278" width="10" style="130" customWidth="1"/>
    <col min="11279" max="11279" width="11.28515625" style="130" customWidth="1"/>
    <col min="11280" max="11520" width="9.140625" style="130"/>
    <col min="11521" max="11521" width="5.7109375" style="130" customWidth="1"/>
    <col min="11522" max="11522" width="4.85546875" style="130" customWidth="1"/>
    <col min="11523" max="11523" width="0" style="130" hidden="1" customWidth="1"/>
    <col min="11524" max="11524" width="19.7109375" style="130" customWidth="1"/>
    <col min="11525" max="11525" width="8.140625" style="130" customWidth="1"/>
    <col min="11526" max="11526" width="6.85546875" style="130" customWidth="1"/>
    <col min="11527" max="11527" width="32.5703125" style="130" customWidth="1"/>
    <col min="11528" max="11528" width="9.42578125" style="130" customWidth="1"/>
    <col min="11529" max="11529" width="16.5703125" style="130" customWidth="1"/>
    <col min="11530" max="11530" width="0" style="130" hidden="1" customWidth="1"/>
    <col min="11531" max="11531" width="19.140625" style="130" customWidth="1"/>
    <col min="11532" max="11534" width="10" style="130" customWidth="1"/>
    <col min="11535" max="11535" width="11.28515625" style="130" customWidth="1"/>
    <col min="11536" max="11776" width="9.140625" style="130"/>
    <col min="11777" max="11777" width="5.7109375" style="130" customWidth="1"/>
    <col min="11778" max="11778" width="4.85546875" style="130" customWidth="1"/>
    <col min="11779" max="11779" width="0" style="130" hidden="1" customWidth="1"/>
    <col min="11780" max="11780" width="19.7109375" style="130" customWidth="1"/>
    <col min="11781" max="11781" width="8.140625" style="130" customWidth="1"/>
    <col min="11782" max="11782" width="6.85546875" style="130" customWidth="1"/>
    <col min="11783" max="11783" width="32.5703125" style="130" customWidth="1"/>
    <col min="11784" max="11784" width="9.42578125" style="130" customWidth="1"/>
    <col min="11785" max="11785" width="16.5703125" style="130" customWidth="1"/>
    <col min="11786" max="11786" width="0" style="130" hidden="1" customWidth="1"/>
    <col min="11787" max="11787" width="19.140625" style="130" customWidth="1"/>
    <col min="11788" max="11790" width="10" style="130" customWidth="1"/>
    <col min="11791" max="11791" width="11.28515625" style="130" customWidth="1"/>
    <col min="11792" max="12032" width="9.140625" style="130"/>
    <col min="12033" max="12033" width="5.7109375" style="130" customWidth="1"/>
    <col min="12034" max="12034" width="4.85546875" style="130" customWidth="1"/>
    <col min="12035" max="12035" width="0" style="130" hidden="1" customWidth="1"/>
    <col min="12036" max="12036" width="19.7109375" style="130" customWidth="1"/>
    <col min="12037" max="12037" width="8.140625" style="130" customWidth="1"/>
    <col min="12038" max="12038" width="6.85546875" style="130" customWidth="1"/>
    <col min="12039" max="12039" width="32.5703125" style="130" customWidth="1"/>
    <col min="12040" max="12040" width="9.42578125" style="130" customWidth="1"/>
    <col min="12041" max="12041" width="16.5703125" style="130" customWidth="1"/>
    <col min="12042" max="12042" width="0" style="130" hidden="1" customWidth="1"/>
    <col min="12043" max="12043" width="19.140625" style="130" customWidth="1"/>
    <col min="12044" max="12046" width="10" style="130" customWidth="1"/>
    <col min="12047" max="12047" width="11.28515625" style="130" customWidth="1"/>
    <col min="12048" max="12288" width="9.140625" style="130"/>
    <col min="12289" max="12289" width="5.7109375" style="130" customWidth="1"/>
    <col min="12290" max="12290" width="4.85546875" style="130" customWidth="1"/>
    <col min="12291" max="12291" width="0" style="130" hidden="1" customWidth="1"/>
    <col min="12292" max="12292" width="19.7109375" style="130" customWidth="1"/>
    <col min="12293" max="12293" width="8.140625" style="130" customWidth="1"/>
    <col min="12294" max="12294" width="6.85546875" style="130" customWidth="1"/>
    <col min="12295" max="12295" width="32.5703125" style="130" customWidth="1"/>
    <col min="12296" max="12296" width="9.42578125" style="130" customWidth="1"/>
    <col min="12297" max="12297" width="16.5703125" style="130" customWidth="1"/>
    <col min="12298" max="12298" width="0" style="130" hidden="1" customWidth="1"/>
    <col min="12299" max="12299" width="19.140625" style="130" customWidth="1"/>
    <col min="12300" max="12302" width="10" style="130" customWidth="1"/>
    <col min="12303" max="12303" width="11.28515625" style="130" customWidth="1"/>
    <col min="12304" max="12544" width="9.140625" style="130"/>
    <col min="12545" max="12545" width="5.7109375" style="130" customWidth="1"/>
    <col min="12546" max="12546" width="4.85546875" style="130" customWidth="1"/>
    <col min="12547" max="12547" width="0" style="130" hidden="1" customWidth="1"/>
    <col min="12548" max="12548" width="19.7109375" style="130" customWidth="1"/>
    <col min="12549" max="12549" width="8.140625" style="130" customWidth="1"/>
    <col min="12550" max="12550" width="6.85546875" style="130" customWidth="1"/>
    <col min="12551" max="12551" width="32.5703125" style="130" customWidth="1"/>
    <col min="12552" max="12552" width="9.42578125" style="130" customWidth="1"/>
    <col min="12553" max="12553" width="16.5703125" style="130" customWidth="1"/>
    <col min="12554" max="12554" width="0" style="130" hidden="1" customWidth="1"/>
    <col min="12555" max="12555" width="19.140625" style="130" customWidth="1"/>
    <col min="12556" max="12558" width="10" style="130" customWidth="1"/>
    <col min="12559" max="12559" width="11.28515625" style="130" customWidth="1"/>
    <col min="12560" max="12800" width="9.140625" style="130"/>
    <col min="12801" max="12801" width="5.7109375" style="130" customWidth="1"/>
    <col min="12802" max="12802" width="4.85546875" style="130" customWidth="1"/>
    <col min="12803" max="12803" width="0" style="130" hidden="1" customWidth="1"/>
    <col min="12804" max="12804" width="19.7109375" style="130" customWidth="1"/>
    <col min="12805" max="12805" width="8.140625" style="130" customWidth="1"/>
    <col min="12806" max="12806" width="6.85546875" style="130" customWidth="1"/>
    <col min="12807" max="12807" width="32.5703125" style="130" customWidth="1"/>
    <col min="12808" max="12808" width="9.42578125" style="130" customWidth="1"/>
    <col min="12809" max="12809" width="16.5703125" style="130" customWidth="1"/>
    <col min="12810" max="12810" width="0" style="130" hidden="1" customWidth="1"/>
    <col min="12811" max="12811" width="19.140625" style="130" customWidth="1"/>
    <col min="12812" max="12814" width="10" style="130" customWidth="1"/>
    <col min="12815" max="12815" width="11.28515625" style="130" customWidth="1"/>
    <col min="12816" max="13056" width="9.140625" style="130"/>
    <col min="13057" max="13057" width="5.7109375" style="130" customWidth="1"/>
    <col min="13058" max="13058" width="4.85546875" style="130" customWidth="1"/>
    <col min="13059" max="13059" width="0" style="130" hidden="1" customWidth="1"/>
    <col min="13060" max="13060" width="19.7109375" style="130" customWidth="1"/>
    <col min="13061" max="13061" width="8.140625" style="130" customWidth="1"/>
    <col min="13062" max="13062" width="6.85546875" style="130" customWidth="1"/>
    <col min="13063" max="13063" width="32.5703125" style="130" customWidth="1"/>
    <col min="13064" max="13064" width="9.42578125" style="130" customWidth="1"/>
    <col min="13065" max="13065" width="16.5703125" style="130" customWidth="1"/>
    <col min="13066" max="13066" width="0" style="130" hidden="1" customWidth="1"/>
    <col min="13067" max="13067" width="19.140625" style="130" customWidth="1"/>
    <col min="13068" max="13070" width="10" style="130" customWidth="1"/>
    <col min="13071" max="13071" width="11.28515625" style="130" customWidth="1"/>
    <col min="13072" max="13312" width="9.140625" style="130"/>
    <col min="13313" max="13313" width="5.7109375" style="130" customWidth="1"/>
    <col min="13314" max="13314" width="4.85546875" style="130" customWidth="1"/>
    <col min="13315" max="13315" width="0" style="130" hidden="1" customWidth="1"/>
    <col min="13316" max="13316" width="19.7109375" style="130" customWidth="1"/>
    <col min="13317" max="13317" width="8.140625" style="130" customWidth="1"/>
    <col min="13318" max="13318" width="6.85546875" style="130" customWidth="1"/>
    <col min="13319" max="13319" width="32.5703125" style="130" customWidth="1"/>
    <col min="13320" max="13320" width="9.42578125" style="130" customWidth="1"/>
    <col min="13321" max="13321" width="16.5703125" style="130" customWidth="1"/>
    <col min="13322" max="13322" width="0" style="130" hidden="1" customWidth="1"/>
    <col min="13323" max="13323" width="19.140625" style="130" customWidth="1"/>
    <col min="13324" max="13326" width="10" style="130" customWidth="1"/>
    <col min="13327" max="13327" width="11.28515625" style="130" customWidth="1"/>
    <col min="13328" max="13568" width="9.140625" style="130"/>
    <col min="13569" max="13569" width="5.7109375" style="130" customWidth="1"/>
    <col min="13570" max="13570" width="4.85546875" style="130" customWidth="1"/>
    <col min="13571" max="13571" width="0" style="130" hidden="1" customWidth="1"/>
    <col min="13572" max="13572" width="19.7109375" style="130" customWidth="1"/>
    <col min="13573" max="13573" width="8.140625" style="130" customWidth="1"/>
    <col min="13574" max="13574" width="6.85546875" style="130" customWidth="1"/>
    <col min="13575" max="13575" width="32.5703125" style="130" customWidth="1"/>
    <col min="13576" max="13576" width="9.42578125" style="130" customWidth="1"/>
    <col min="13577" max="13577" width="16.5703125" style="130" customWidth="1"/>
    <col min="13578" max="13578" width="0" style="130" hidden="1" customWidth="1"/>
    <col min="13579" max="13579" width="19.140625" style="130" customWidth="1"/>
    <col min="13580" max="13582" width="10" style="130" customWidth="1"/>
    <col min="13583" max="13583" width="11.28515625" style="130" customWidth="1"/>
    <col min="13584" max="13824" width="9.140625" style="130"/>
    <col min="13825" max="13825" width="5.7109375" style="130" customWidth="1"/>
    <col min="13826" max="13826" width="4.85546875" style="130" customWidth="1"/>
    <col min="13827" max="13827" width="0" style="130" hidden="1" customWidth="1"/>
    <col min="13828" max="13828" width="19.7109375" style="130" customWidth="1"/>
    <col min="13829" max="13829" width="8.140625" style="130" customWidth="1"/>
    <col min="13830" max="13830" width="6.85546875" style="130" customWidth="1"/>
    <col min="13831" max="13831" width="32.5703125" style="130" customWidth="1"/>
    <col min="13832" max="13832" width="9.42578125" style="130" customWidth="1"/>
    <col min="13833" max="13833" width="16.5703125" style="130" customWidth="1"/>
    <col min="13834" max="13834" width="0" style="130" hidden="1" customWidth="1"/>
    <col min="13835" max="13835" width="19.140625" style="130" customWidth="1"/>
    <col min="13836" max="13838" width="10" style="130" customWidth="1"/>
    <col min="13839" max="13839" width="11.28515625" style="130" customWidth="1"/>
    <col min="13840" max="14080" width="9.140625" style="130"/>
    <col min="14081" max="14081" width="5.7109375" style="130" customWidth="1"/>
    <col min="14082" max="14082" width="4.85546875" style="130" customWidth="1"/>
    <col min="14083" max="14083" width="0" style="130" hidden="1" customWidth="1"/>
    <col min="14084" max="14084" width="19.7109375" style="130" customWidth="1"/>
    <col min="14085" max="14085" width="8.140625" style="130" customWidth="1"/>
    <col min="14086" max="14086" width="6.85546875" style="130" customWidth="1"/>
    <col min="14087" max="14087" width="32.5703125" style="130" customWidth="1"/>
    <col min="14088" max="14088" width="9.42578125" style="130" customWidth="1"/>
    <col min="14089" max="14089" width="16.5703125" style="130" customWidth="1"/>
    <col min="14090" max="14090" width="0" style="130" hidden="1" customWidth="1"/>
    <col min="14091" max="14091" width="19.140625" style="130" customWidth="1"/>
    <col min="14092" max="14094" width="10" style="130" customWidth="1"/>
    <col min="14095" max="14095" width="11.28515625" style="130" customWidth="1"/>
    <col min="14096" max="14336" width="9.140625" style="130"/>
    <col min="14337" max="14337" width="5.7109375" style="130" customWidth="1"/>
    <col min="14338" max="14338" width="4.85546875" style="130" customWidth="1"/>
    <col min="14339" max="14339" width="0" style="130" hidden="1" customWidth="1"/>
    <col min="14340" max="14340" width="19.7109375" style="130" customWidth="1"/>
    <col min="14341" max="14341" width="8.140625" style="130" customWidth="1"/>
    <col min="14342" max="14342" width="6.85546875" style="130" customWidth="1"/>
    <col min="14343" max="14343" width="32.5703125" style="130" customWidth="1"/>
    <col min="14344" max="14344" width="9.42578125" style="130" customWidth="1"/>
    <col min="14345" max="14345" width="16.5703125" style="130" customWidth="1"/>
    <col min="14346" max="14346" width="0" style="130" hidden="1" customWidth="1"/>
    <col min="14347" max="14347" width="19.140625" style="130" customWidth="1"/>
    <col min="14348" max="14350" width="10" style="130" customWidth="1"/>
    <col min="14351" max="14351" width="11.28515625" style="130" customWidth="1"/>
    <col min="14352" max="14592" width="9.140625" style="130"/>
    <col min="14593" max="14593" width="5.7109375" style="130" customWidth="1"/>
    <col min="14594" max="14594" width="4.85546875" style="130" customWidth="1"/>
    <col min="14595" max="14595" width="0" style="130" hidden="1" customWidth="1"/>
    <col min="14596" max="14596" width="19.7109375" style="130" customWidth="1"/>
    <col min="14597" max="14597" width="8.140625" style="130" customWidth="1"/>
    <col min="14598" max="14598" width="6.85546875" style="130" customWidth="1"/>
    <col min="14599" max="14599" width="32.5703125" style="130" customWidth="1"/>
    <col min="14600" max="14600" width="9.42578125" style="130" customWidth="1"/>
    <col min="14601" max="14601" width="16.5703125" style="130" customWidth="1"/>
    <col min="14602" max="14602" width="0" style="130" hidden="1" customWidth="1"/>
    <col min="14603" max="14603" width="19.140625" style="130" customWidth="1"/>
    <col min="14604" max="14606" width="10" style="130" customWidth="1"/>
    <col min="14607" max="14607" width="11.28515625" style="130" customWidth="1"/>
    <col min="14608" max="14848" width="9.140625" style="130"/>
    <col min="14849" max="14849" width="5.7109375" style="130" customWidth="1"/>
    <col min="14850" max="14850" width="4.85546875" style="130" customWidth="1"/>
    <col min="14851" max="14851" width="0" style="130" hidden="1" customWidth="1"/>
    <col min="14852" max="14852" width="19.7109375" style="130" customWidth="1"/>
    <col min="14853" max="14853" width="8.140625" style="130" customWidth="1"/>
    <col min="14854" max="14854" width="6.85546875" style="130" customWidth="1"/>
    <col min="14855" max="14855" width="32.5703125" style="130" customWidth="1"/>
    <col min="14856" max="14856" width="9.42578125" style="130" customWidth="1"/>
    <col min="14857" max="14857" width="16.5703125" style="130" customWidth="1"/>
    <col min="14858" max="14858" width="0" style="130" hidden="1" customWidth="1"/>
    <col min="14859" max="14859" width="19.140625" style="130" customWidth="1"/>
    <col min="14860" max="14862" width="10" style="130" customWidth="1"/>
    <col min="14863" max="14863" width="11.28515625" style="130" customWidth="1"/>
    <col min="14864" max="15104" width="9.140625" style="130"/>
    <col min="15105" max="15105" width="5.7109375" style="130" customWidth="1"/>
    <col min="15106" max="15106" width="4.85546875" style="130" customWidth="1"/>
    <col min="15107" max="15107" width="0" style="130" hidden="1" customWidth="1"/>
    <col min="15108" max="15108" width="19.7109375" style="130" customWidth="1"/>
    <col min="15109" max="15109" width="8.140625" style="130" customWidth="1"/>
    <col min="15110" max="15110" width="6.85546875" style="130" customWidth="1"/>
    <col min="15111" max="15111" width="32.5703125" style="130" customWidth="1"/>
    <col min="15112" max="15112" width="9.42578125" style="130" customWidth="1"/>
    <col min="15113" max="15113" width="16.5703125" style="130" customWidth="1"/>
    <col min="15114" max="15114" width="0" style="130" hidden="1" customWidth="1"/>
    <col min="15115" max="15115" width="19.140625" style="130" customWidth="1"/>
    <col min="15116" max="15118" width="10" style="130" customWidth="1"/>
    <col min="15119" max="15119" width="11.28515625" style="130" customWidth="1"/>
    <col min="15120" max="15360" width="9.140625" style="130"/>
    <col min="15361" max="15361" width="5.7109375" style="130" customWidth="1"/>
    <col min="15362" max="15362" width="4.85546875" style="130" customWidth="1"/>
    <col min="15363" max="15363" width="0" style="130" hidden="1" customWidth="1"/>
    <col min="15364" max="15364" width="19.7109375" style="130" customWidth="1"/>
    <col min="15365" max="15365" width="8.140625" style="130" customWidth="1"/>
    <col min="15366" max="15366" width="6.85546875" style="130" customWidth="1"/>
    <col min="15367" max="15367" width="32.5703125" style="130" customWidth="1"/>
    <col min="15368" max="15368" width="9.42578125" style="130" customWidth="1"/>
    <col min="15369" max="15369" width="16.5703125" style="130" customWidth="1"/>
    <col min="15370" max="15370" width="0" style="130" hidden="1" customWidth="1"/>
    <col min="15371" max="15371" width="19.140625" style="130" customWidth="1"/>
    <col min="15372" max="15374" width="10" style="130" customWidth="1"/>
    <col min="15375" max="15375" width="11.28515625" style="130" customWidth="1"/>
    <col min="15376" max="15616" width="9.140625" style="130"/>
    <col min="15617" max="15617" width="5.7109375" style="130" customWidth="1"/>
    <col min="15618" max="15618" width="4.85546875" style="130" customWidth="1"/>
    <col min="15619" max="15619" width="0" style="130" hidden="1" customWidth="1"/>
    <col min="15620" max="15620" width="19.7109375" style="130" customWidth="1"/>
    <col min="15621" max="15621" width="8.140625" style="130" customWidth="1"/>
    <col min="15622" max="15622" width="6.85546875" style="130" customWidth="1"/>
    <col min="15623" max="15623" width="32.5703125" style="130" customWidth="1"/>
    <col min="15624" max="15624" width="9.42578125" style="130" customWidth="1"/>
    <col min="15625" max="15625" width="16.5703125" style="130" customWidth="1"/>
    <col min="15626" max="15626" width="0" style="130" hidden="1" customWidth="1"/>
    <col min="15627" max="15627" width="19.140625" style="130" customWidth="1"/>
    <col min="15628" max="15630" width="10" style="130" customWidth="1"/>
    <col min="15631" max="15631" width="11.28515625" style="130" customWidth="1"/>
    <col min="15632" max="15872" width="9.140625" style="130"/>
    <col min="15873" max="15873" width="5.7109375" style="130" customWidth="1"/>
    <col min="15874" max="15874" width="4.85546875" style="130" customWidth="1"/>
    <col min="15875" max="15875" width="0" style="130" hidden="1" customWidth="1"/>
    <col min="15876" max="15876" width="19.7109375" style="130" customWidth="1"/>
    <col min="15877" max="15877" width="8.140625" style="130" customWidth="1"/>
    <col min="15878" max="15878" width="6.85546875" style="130" customWidth="1"/>
    <col min="15879" max="15879" width="32.5703125" style="130" customWidth="1"/>
    <col min="15880" max="15880" width="9.42578125" style="130" customWidth="1"/>
    <col min="15881" max="15881" width="16.5703125" style="130" customWidth="1"/>
    <col min="15882" max="15882" width="0" style="130" hidden="1" customWidth="1"/>
    <col min="15883" max="15883" width="19.140625" style="130" customWidth="1"/>
    <col min="15884" max="15886" width="10" style="130" customWidth="1"/>
    <col min="15887" max="15887" width="11.28515625" style="130" customWidth="1"/>
    <col min="15888" max="16128" width="9.140625" style="130"/>
    <col min="16129" max="16129" width="5.7109375" style="130" customWidth="1"/>
    <col min="16130" max="16130" width="4.85546875" style="130" customWidth="1"/>
    <col min="16131" max="16131" width="0" style="130" hidden="1" customWidth="1"/>
    <col min="16132" max="16132" width="19.7109375" style="130" customWidth="1"/>
    <col min="16133" max="16133" width="8.140625" style="130" customWidth="1"/>
    <col min="16134" max="16134" width="6.85546875" style="130" customWidth="1"/>
    <col min="16135" max="16135" width="32.5703125" style="130" customWidth="1"/>
    <col min="16136" max="16136" width="9.42578125" style="130" customWidth="1"/>
    <col min="16137" max="16137" width="16.5703125" style="130" customWidth="1"/>
    <col min="16138" max="16138" width="0" style="130" hidden="1" customWidth="1"/>
    <col min="16139" max="16139" width="19.140625" style="130" customWidth="1"/>
    <col min="16140" max="16142" width="10" style="130" customWidth="1"/>
    <col min="16143" max="16143" width="11.28515625" style="130" customWidth="1"/>
    <col min="16144" max="16384" width="9.140625" style="130"/>
  </cols>
  <sheetData>
    <row r="1" spans="1:18" ht="65.25" customHeight="1">
      <c r="A1" s="129" t="s">
        <v>256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</row>
    <row r="2" spans="1:18" s="132" customFormat="1" ht="18" customHeight="1">
      <c r="A2" s="261" t="s">
        <v>257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</row>
    <row r="3" spans="1:18" s="132" customFormat="1" ht="18" customHeight="1">
      <c r="A3" s="261" t="s">
        <v>329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</row>
    <row r="4" spans="1:18" s="132" customFormat="1" ht="18" customHeight="1">
      <c r="A4" s="262" t="s">
        <v>259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R4" s="263"/>
    </row>
    <row r="5" spans="1:18" s="135" customFormat="1" ht="21.75" customHeight="1">
      <c r="A5" s="264" t="s">
        <v>342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</row>
    <row r="6" spans="1:18" s="135" customFormat="1" ht="15" customHeight="1">
      <c r="A6" s="265" t="s">
        <v>399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6"/>
    </row>
    <row r="7" spans="1:18" s="149" customFormat="1" ht="15" customHeight="1">
      <c r="A7" s="138" t="s">
        <v>3</v>
      </c>
      <c r="B7" s="139"/>
      <c r="C7" s="140"/>
      <c r="D7" s="141"/>
      <c r="E7" s="142"/>
      <c r="F7" s="143"/>
      <c r="G7" s="142"/>
      <c r="H7" s="144"/>
      <c r="I7" s="144"/>
      <c r="J7" s="145"/>
      <c r="K7" s="146"/>
      <c r="L7" s="147"/>
      <c r="M7" s="147"/>
      <c r="N7" s="147"/>
      <c r="O7" s="200" t="s">
        <v>323</v>
      </c>
    </row>
    <row r="8" spans="1:18" ht="15" customHeight="1">
      <c r="A8" s="150" t="s">
        <v>265</v>
      </c>
      <c r="B8" s="151"/>
      <c r="C8" s="151" t="s">
        <v>6</v>
      </c>
      <c r="D8" s="152" t="s">
        <v>266</v>
      </c>
      <c r="E8" s="152" t="s">
        <v>9</v>
      </c>
      <c r="F8" s="153" t="s">
        <v>10</v>
      </c>
      <c r="G8" s="152" t="s">
        <v>267</v>
      </c>
      <c r="H8" s="152" t="s">
        <v>9</v>
      </c>
      <c r="I8" s="152" t="s">
        <v>12</v>
      </c>
      <c r="J8" s="152" t="s">
        <v>13</v>
      </c>
      <c r="K8" s="152" t="s">
        <v>14</v>
      </c>
      <c r="L8" s="154" t="s">
        <v>434</v>
      </c>
      <c r="M8" s="154" t="s">
        <v>435</v>
      </c>
      <c r="N8" s="154" t="s">
        <v>436</v>
      </c>
      <c r="O8" s="154" t="s">
        <v>327</v>
      </c>
    </row>
    <row r="9" spans="1:18" ht="25.15" customHeight="1">
      <c r="A9" s="150"/>
      <c r="B9" s="155"/>
      <c r="C9" s="155"/>
      <c r="D9" s="152"/>
      <c r="E9" s="152"/>
      <c r="F9" s="153"/>
      <c r="G9" s="152"/>
      <c r="H9" s="152"/>
      <c r="I9" s="152"/>
      <c r="J9" s="152"/>
      <c r="K9" s="152"/>
      <c r="L9" s="156"/>
      <c r="M9" s="156"/>
      <c r="N9" s="156"/>
      <c r="O9" s="156"/>
    </row>
    <row r="10" spans="1:18" ht="20.100000000000001" customHeight="1">
      <c r="A10" s="150"/>
      <c r="B10" s="157"/>
      <c r="C10" s="157"/>
      <c r="D10" s="152"/>
      <c r="E10" s="152"/>
      <c r="F10" s="153"/>
      <c r="G10" s="152"/>
      <c r="H10" s="152"/>
      <c r="I10" s="152"/>
      <c r="J10" s="152"/>
      <c r="K10" s="152"/>
      <c r="L10" s="158"/>
      <c r="M10" s="158"/>
      <c r="N10" s="158"/>
      <c r="O10" s="158"/>
    </row>
    <row r="11" spans="1:18" s="163" customFormat="1" ht="47.25" customHeight="1">
      <c r="A11" s="159">
        <v>1</v>
      </c>
      <c r="B11" s="160"/>
      <c r="C11" s="93">
        <v>23</v>
      </c>
      <c r="D11" s="94" t="s">
        <v>401</v>
      </c>
      <c r="E11" s="95" t="s">
        <v>112</v>
      </c>
      <c r="F11" s="96" t="s">
        <v>67</v>
      </c>
      <c r="G11" s="97" t="s">
        <v>402</v>
      </c>
      <c r="H11" s="95" t="s">
        <v>114</v>
      </c>
      <c r="I11" s="96" t="s">
        <v>115</v>
      </c>
      <c r="J11" s="96" t="s">
        <v>116</v>
      </c>
      <c r="K11" s="98" t="s">
        <v>23</v>
      </c>
      <c r="L11" s="161">
        <v>71.212000000000003</v>
      </c>
      <c r="M11" s="161">
        <v>72.617999999999995</v>
      </c>
      <c r="N11" s="161">
        <v>73.680000000000007</v>
      </c>
      <c r="O11" s="162">
        <f t="shared" ref="O11:O19" si="0">L11+M11+N11</f>
        <v>217.51</v>
      </c>
    </row>
    <row r="12" spans="1:18" s="163" customFormat="1" ht="47.25" customHeight="1">
      <c r="A12" s="159">
        <v>2</v>
      </c>
      <c r="B12" s="160"/>
      <c r="C12" s="93">
        <v>17</v>
      </c>
      <c r="D12" s="94" t="s">
        <v>403</v>
      </c>
      <c r="E12" s="95" t="s">
        <v>90</v>
      </c>
      <c r="F12" s="96" t="s">
        <v>67</v>
      </c>
      <c r="G12" s="97" t="s">
        <v>404</v>
      </c>
      <c r="H12" s="95" t="s">
        <v>92</v>
      </c>
      <c r="I12" s="96" t="s">
        <v>93</v>
      </c>
      <c r="J12" s="96" t="s">
        <v>94</v>
      </c>
      <c r="K12" s="98" t="s">
        <v>39</v>
      </c>
      <c r="L12" s="161">
        <v>71.152000000000001</v>
      </c>
      <c r="M12" s="161">
        <v>71.912000000000006</v>
      </c>
      <c r="N12" s="161">
        <v>74.19</v>
      </c>
      <c r="O12" s="162">
        <f t="shared" si="0"/>
        <v>217.25400000000002</v>
      </c>
    </row>
    <row r="13" spans="1:18" s="163" customFormat="1" ht="47.25" customHeight="1">
      <c r="A13" s="159">
        <v>3</v>
      </c>
      <c r="B13" s="160"/>
      <c r="C13" s="93">
        <v>14</v>
      </c>
      <c r="D13" s="258" t="s">
        <v>405</v>
      </c>
      <c r="E13" s="111" t="s">
        <v>73</v>
      </c>
      <c r="F13" s="111" t="s">
        <v>67</v>
      </c>
      <c r="G13" s="110" t="s">
        <v>406</v>
      </c>
      <c r="H13" s="111" t="s">
        <v>75</v>
      </c>
      <c r="I13" s="109" t="s">
        <v>21</v>
      </c>
      <c r="J13" s="109" t="s">
        <v>22</v>
      </c>
      <c r="K13" s="98" t="s">
        <v>23</v>
      </c>
      <c r="L13" s="161">
        <v>70.757999999999996</v>
      </c>
      <c r="M13" s="161">
        <v>71.293999999999997</v>
      </c>
      <c r="N13" s="161">
        <v>72.825000000000003</v>
      </c>
      <c r="O13" s="162">
        <f t="shared" si="0"/>
        <v>214.87700000000001</v>
      </c>
    </row>
    <row r="14" spans="1:18" s="163" customFormat="1" ht="47.25" customHeight="1">
      <c r="A14" s="159">
        <v>4</v>
      </c>
      <c r="B14" s="160"/>
      <c r="C14" s="93">
        <v>15</v>
      </c>
      <c r="D14" s="94" t="s">
        <v>409</v>
      </c>
      <c r="E14" s="95" t="s">
        <v>77</v>
      </c>
      <c r="F14" s="96" t="s">
        <v>67</v>
      </c>
      <c r="G14" s="97" t="s">
        <v>410</v>
      </c>
      <c r="H14" s="95" t="s">
        <v>79</v>
      </c>
      <c r="I14" s="96" t="s">
        <v>80</v>
      </c>
      <c r="J14" s="96" t="s">
        <v>81</v>
      </c>
      <c r="K14" s="98" t="s">
        <v>39</v>
      </c>
      <c r="L14" s="161">
        <v>68.454999999999998</v>
      </c>
      <c r="M14" s="161">
        <v>68.617999999999995</v>
      </c>
      <c r="N14" s="161">
        <v>71.584999999999994</v>
      </c>
      <c r="O14" s="162">
        <f t="shared" si="0"/>
        <v>208.65799999999996</v>
      </c>
    </row>
    <row r="15" spans="1:18" s="163" customFormat="1" ht="47.25" customHeight="1">
      <c r="A15" s="159">
        <v>5</v>
      </c>
      <c r="B15" s="160"/>
      <c r="C15" s="93">
        <v>24</v>
      </c>
      <c r="D15" s="94" t="s">
        <v>411</v>
      </c>
      <c r="E15" s="95" t="s">
        <v>118</v>
      </c>
      <c r="F15" s="96" t="s">
        <v>67</v>
      </c>
      <c r="G15" s="97" t="s">
        <v>412</v>
      </c>
      <c r="H15" s="95" t="s">
        <v>120</v>
      </c>
      <c r="I15" s="96" t="s">
        <v>121</v>
      </c>
      <c r="J15" s="96" t="s">
        <v>81</v>
      </c>
      <c r="K15" s="98" t="s">
        <v>39</v>
      </c>
      <c r="L15" s="161">
        <v>67.909000000000006</v>
      </c>
      <c r="M15" s="161">
        <v>67.823999999999998</v>
      </c>
      <c r="N15" s="161">
        <v>69.564999999999998</v>
      </c>
      <c r="O15" s="162">
        <f t="shared" si="0"/>
        <v>205.298</v>
      </c>
    </row>
    <row r="16" spans="1:18" s="163" customFormat="1" ht="47.25" customHeight="1">
      <c r="A16" s="159">
        <v>6</v>
      </c>
      <c r="B16" s="160"/>
      <c r="C16" s="93">
        <v>26</v>
      </c>
      <c r="D16" s="94" t="s">
        <v>407</v>
      </c>
      <c r="E16" s="95" t="s">
        <v>129</v>
      </c>
      <c r="F16" s="96" t="s">
        <v>67</v>
      </c>
      <c r="G16" s="97" t="s">
        <v>408</v>
      </c>
      <c r="H16" s="95" t="s">
        <v>131</v>
      </c>
      <c r="I16" s="96" t="s">
        <v>132</v>
      </c>
      <c r="J16" s="96" t="s">
        <v>133</v>
      </c>
      <c r="K16" s="98" t="s">
        <v>23</v>
      </c>
      <c r="L16" s="161">
        <v>68.97</v>
      </c>
      <c r="M16" s="161">
        <v>69.412000000000006</v>
      </c>
      <c r="N16" s="161">
        <v>66.180000000000007</v>
      </c>
      <c r="O16" s="162">
        <f t="shared" si="0"/>
        <v>204.56200000000001</v>
      </c>
    </row>
    <row r="17" spans="1:18" s="163" customFormat="1" ht="47.25" customHeight="1">
      <c r="A17" s="159">
        <v>7</v>
      </c>
      <c r="B17" s="160"/>
      <c r="C17" s="93">
        <v>19</v>
      </c>
      <c r="D17" s="94" t="s">
        <v>413</v>
      </c>
      <c r="E17" s="95" t="s">
        <v>96</v>
      </c>
      <c r="F17" s="96" t="s">
        <v>67</v>
      </c>
      <c r="G17" s="97" t="s">
        <v>414</v>
      </c>
      <c r="H17" s="95" t="s">
        <v>98</v>
      </c>
      <c r="I17" s="96" t="s">
        <v>99</v>
      </c>
      <c r="J17" s="96" t="s">
        <v>100</v>
      </c>
      <c r="K17" s="98" t="s">
        <v>39</v>
      </c>
      <c r="L17" s="161">
        <v>66.727000000000004</v>
      </c>
      <c r="M17" s="161">
        <v>68.323999999999998</v>
      </c>
      <c r="N17" s="161">
        <v>67.454999999999998</v>
      </c>
      <c r="O17" s="162">
        <f t="shared" si="0"/>
        <v>202.50599999999997</v>
      </c>
    </row>
    <row r="18" spans="1:18" s="163" customFormat="1" ht="47.25" customHeight="1">
      <c r="A18" s="159">
        <v>8</v>
      </c>
      <c r="B18" s="160"/>
      <c r="C18" s="93">
        <v>25</v>
      </c>
      <c r="D18" s="94" t="s">
        <v>415</v>
      </c>
      <c r="E18" s="95" t="s">
        <v>123</v>
      </c>
      <c r="F18" s="96">
        <v>1</v>
      </c>
      <c r="G18" s="97" t="s">
        <v>416</v>
      </c>
      <c r="H18" s="95" t="s">
        <v>125</v>
      </c>
      <c r="I18" s="96" t="s">
        <v>126</v>
      </c>
      <c r="J18" s="96" t="s">
        <v>127</v>
      </c>
      <c r="K18" s="98" t="s">
        <v>23</v>
      </c>
      <c r="L18" s="161">
        <v>64.364000000000004</v>
      </c>
      <c r="M18" s="161">
        <v>62.529000000000003</v>
      </c>
      <c r="N18" s="161">
        <v>65.805000000000007</v>
      </c>
      <c r="O18" s="162">
        <f t="shared" si="0"/>
        <v>192.69800000000001</v>
      </c>
    </row>
    <row r="19" spans="1:18" s="163" customFormat="1" ht="47.25" customHeight="1">
      <c r="A19" s="159">
        <v>9</v>
      </c>
      <c r="B19" s="160"/>
      <c r="C19" s="93">
        <v>16</v>
      </c>
      <c r="D19" s="94" t="s">
        <v>421</v>
      </c>
      <c r="E19" s="95" t="s">
        <v>83</v>
      </c>
      <c r="F19" s="109">
        <v>1</v>
      </c>
      <c r="G19" s="97" t="s">
        <v>422</v>
      </c>
      <c r="H19" s="95" t="s">
        <v>85</v>
      </c>
      <c r="I19" s="96" t="s">
        <v>86</v>
      </c>
      <c r="J19" s="96" t="s">
        <v>87</v>
      </c>
      <c r="K19" s="98" t="s">
        <v>88</v>
      </c>
      <c r="L19" s="161">
        <v>62.576000000000001</v>
      </c>
      <c r="M19" s="161">
        <v>62.234999999999999</v>
      </c>
      <c r="N19" s="161">
        <v>65.394999999999996</v>
      </c>
      <c r="O19" s="162">
        <f t="shared" si="0"/>
        <v>190.20600000000002</v>
      </c>
    </row>
    <row r="20" spans="1:18" s="163" customFormat="1" ht="47.25" customHeight="1">
      <c r="A20" s="159"/>
      <c r="B20" s="160"/>
      <c r="C20" s="93">
        <v>22</v>
      </c>
      <c r="D20" s="94" t="s">
        <v>419</v>
      </c>
      <c r="E20" s="95" t="s">
        <v>107</v>
      </c>
      <c r="F20" s="109">
        <v>2</v>
      </c>
      <c r="G20" s="97" t="s">
        <v>420</v>
      </c>
      <c r="H20" s="95" t="s">
        <v>109</v>
      </c>
      <c r="I20" s="96" t="s">
        <v>110</v>
      </c>
      <c r="J20" s="96" t="s">
        <v>51</v>
      </c>
      <c r="K20" s="98" t="s">
        <v>23</v>
      </c>
      <c r="L20" s="161">
        <v>62.878999999999998</v>
      </c>
      <c r="M20" s="161">
        <v>63.353000000000002</v>
      </c>
      <c r="N20" s="161" t="s">
        <v>328</v>
      </c>
      <c r="O20" s="162" t="s">
        <v>310</v>
      </c>
      <c r="R20" s="267"/>
    </row>
    <row r="21" spans="1:18" s="163" customFormat="1" ht="47.25" customHeight="1">
      <c r="A21" s="159"/>
      <c r="B21" s="160"/>
      <c r="C21" s="93">
        <v>21</v>
      </c>
      <c r="D21" s="94" t="s">
        <v>417</v>
      </c>
      <c r="E21" s="95" t="s">
        <v>102</v>
      </c>
      <c r="F21" s="96">
        <v>1</v>
      </c>
      <c r="G21" s="97" t="s">
        <v>418</v>
      </c>
      <c r="H21" s="95" t="s">
        <v>104</v>
      </c>
      <c r="I21" s="96" t="s">
        <v>105</v>
      </c>
      <c r="J21" s="96" t="s">
        <v>100</v>
      </c>
      <c r="K21" s="98" t="s">
        <v>23</v>
      </c>
      <c r="L21" s="161">
        <v>63.878999999999998</v>
      </c>
      <c r="M21" s="161">
        <v>61.323999999999998</v>
      </c>
      <c r="N21" s="161" t="s">
        <v>328</v>
      </c>
      <c r="O21" s="162" t="s">
        <v>310</v>
      </c>
    </row>
    <row r="22" spans="1:18" s="163" customFormat="1" ht="47.25" customHeight="1">
      <c r="A22" s="159"/>
      <c r="B22" s="160"/>
      <c r="C22" s="93">
        <v>13</v>
      </c>
      <c r="D22" s="94" t="s">
        <v>423</v>
      </c>
      <c r="E22" s="95" t="s">
        <v>66</v>
      </c>
      <c r="F22" s="96" t="s">
        <v>67</v>
      </c>
      <c r="G22" s="97" t="s">
        <v>424</v>
      </c>
      <c r="H22" s="95" t="s">
        <v>69</v>
      </c>
      <c r="I22" s="96" t="s">
        <v>70</v>
      </c>
      <c r="J22" s="96" t="s">
        <v>71</v>
      </c>
      <c r="K22" s="98" t="s">
        <v>23</v>
      </c>
      <c r="L22" s="161" t="s">
        <v>328</v>
      </c>
      <c r="M22" s="161" t="s">
        <v>328</v>
      </c>
      <c r="N22" s="161" t="s">
        <v>328</v>
      </c>
      <c r="O22" s="162" t="s">
        <v>310</v>
      </c>
    </row>
    <row r="23" spans="1:18" s="171" customFormat="1" ht="19.5" customHeight="1">
      <c r="A23" s="268"/>
      <c r="B23" s="268"/>
      <c r="C23" s="268"/>
      <c r="D23" s="269"/>
      <c r="E23" s="269"/>
      <c r="F23" s="269"/>
      <c r="G23" s="270"/>
      <c r="H23" s="271"/>
      <c r="I23" s="272"/>
      <c r="J23" s="273"/>
      <c r="K23" s="274"/>
      <c r="L23" s="275"/>
      <c r="O23" s="275"/>
    </row>
    <row r="24" spans="1:18" s="171" customFormat="1" ht="27" customHeight="1">
      <c r="A24" s="268"/>
      <c r="B24" s="268"/>
      <c r="C24" s="268"/>
      <c r="D24" s="276" t="s">
        <v>339</v>
      </c>
      <c r="E24" s="276"/>
      <c r="F24" s="276"/>
      <c r="G24" s="277"/>
      <c r="H24" s="278"/>
      <c r="I24" s="41" t="s">
        <v>246</v>
      </c>
      <c r="J24" s="273"/>
      <c r="K24" s="274"/>
      <c r="L24" s="275"/>
      <c r="O24" s="275"/>
    </row>
    <row r="25" spans="1:18" ht="15.75">
      <c r="D25" s="276"/>
      <c r="E25" s="276"/>
      <c r="F25" s="276"/>
      <c r="G25" s="277"/>
      <c r="H25" s="278"/>
      <c r="I25" s="41"/>
    </row>
    <row r="26" spans="1:18" s="171" customFormat="1" ht="27" customHeight="1">
      <c r="A26" s="268"/>
      <c r="B26" s="268"/>
      <c r="C26" s="268"/>
      <c r="D26" s="276" t="s">
        <v>247</v>
      </c>
      <c r="E26" s="276"/>
      <c r="F26" s="276"/>
      <c r="G26" s="277"/>
      <c r="H26" s="278"/>
      <c r="I26" s="45" t="s">
        <v>248</v>
      </c>
      <c r="J26" s="273"/>
      <c r="K26" s="274"/>
      <c r="L26" s="275"/>
      <c r="O26" s="275"/>
    </row>
  </sheetData>
  <sheetProtection insertRows="0"/>
  <mergeCells count="21">
    <mergeCell ref="M8:M10"/>
    <mergeCell ref="N8:N10"/>
    <mergeCell ref="O8:O10"/>
    <mergeCell ref="G8:G10"/>
    <mergeCell ref="H8:H10"/>
    <mergeCell ref="I8:I10"/>
    <mergeCell ref="J8:J10"/>
    <mergeCell ref="K8:K10"/>
    <mergeCell ref="L8:L10"/>
    <mergeCell ref="A8:A10"/>
    <mergeCell ref="B8:B10"/>
    <mergeCell ref="C8:C10"/>
    <mergeCell ref="D8:D10"/>
    <mergeCell ref="E8:E10"/>
    <mergeCell ref="F8:F10"/>
    <mergeCell ref="A1:O1"/>
    <mergeCell ref="A2:O2"/>
    <mergeCell ref="A3:O3"/>
    <mergeCell ref="A4:O4"/>
    <mergeCell ref="A5:O5"/>
    <mergeCell ref="A6:O6"/>
  </mergeCells>
  <conditionalFormatting sqref="G11:I11">
    <cfRule type="timePeriod" dxfId="3" priority="2" stopIfTrue="1" timePeriod="last7Days">
      <formula>AND(TODAY()-FLOOR(G11,1)&lt;=6,FLOOR(G11,1)&lt;=TODAY())</formula>
    </cfRule>
  </conditionalFormatting>
  <conditionalFormatting sqref="G11:I11">
    <cfRule type="timePeriod" dxfId="2" priority="1" timePeriod="thisWeek">
      <formula>AND(TODAY()-ROUNDDOWN(G11,0)&lt;=WEEKDAY(TODAY())-1,ROUNDDOWN(G11,0)-TODAY()&lt;=7-WEEKDAY(TODAY()))</formula>
    </cfRule>
  </conditionalFormatting>
  <pageMargins left="0.19685039370078741" right="0.19685039370078741" top="0.15748031496062992" bottom="0.23622047244094491" header="0.51181102362204722" footer="0.23622047244094491"/>
  <pageSetup paperSize="9" scale="62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F21"/>
  <sheetViews>
    <sheetView view="pageBreakPreview" zoomScale="75" zoomScaleSheetLayoutView="75" workbookViewId="0">
      <selection activeCell="J49" sqref="J49"/>
    </sheetView>
  </sheetViews>
  <sheetFormatPr defaultRowHeight="15"/>
  <cols>
    <col min="1" max="1" width="4.85546875" style="175" customWidth="1"/>
    <col min="2" max="2" width="5.42578125" style="175" hidden="1" customWidth="1"/>
    <col min="3" max="3" width="6.140625" style="175" customWidth="1"/>
    <col min="4" max="4" width="21.28515625" style="175" customWidth="1"/>
    <col min="5" max="5" width="8.28515625" style="175" customWidth="1"/>
    <col min="6" max="6" width="5.85546875" style="175" customWidth="1"/>
    <col min="7" max="7" width="34.85546875" style="175" customWidth="1"/>
    <col min="8" max="8" width="10.42578125" style="175" customWidth="1"/>
    <col min="9" max="9" width="15.28515625" style="175" hidden="1" customWidth="1"/>
    <col min="10" max="10" width="12.7109375" style="175" hidden="1" customWidth="1"/>
    <col min="11" max="11" width="21.85546875" style="175" customWidth="1"/>
    <col min="12" max="12" width="6.140625" style="175" customWidth="1"/>
    <col min="13" max="13" width="9.140625" style="175" customWidth="1"/>
    <col min="14" max="14" width="3.7109375" style="175" customWidth="1"/>
    <col min="15" max="15" width="6.140625" style="175" customWidth="1"/>
    <col min="16" max="16" width="9.140625" style="175" customWidth="1"/>
    <col min="17" max="17" width="3.7109375" style="175" customWidth="1"/>
    <col min="18" max="18" width="6.28515625" style="175" customWidth="1"/>
    <col min="19" max="19" width="8.85546875" style="175" customWidth="1"/>
    <col min="20" max="20" width="3.7109375" style="175" customWidth="1"/>
    <col min="21" max="21" width="6.28515625" style="175" customWidth="1"/>
    <col min="22" max="22" width="8.85546875" style="175" customWidth="1"/>
    <col min="23" max="23" width="3.7109375" style="175" customWidth="1"/>
    <col min="24" max="24" width="6.28515625" style="175" customWidth="1"/>
    <col min="25" max="25" width="9.140625" style="175" customWidth="1"/>
    <col min="26" max="26" width="3.7109375" style="175" customWidth="1"/>
    <col min="27" max="28" width="4.85546875" style="175" customWidth="1"/>
    <col min="29" max="29" width="6.42578125" style="175" customWidth="1"/>
    <col min="30" max="30" width="6.28515625" style="175" hidden="1" customWidth="1"/>
    <col min="31" max="31" width="8.7109375" style="175" customWidth="1"/>
    <col min="32" max="32" width="7.5703125" style="175" customWidth="1"/>
    <col min="33" max="16384" width="9.140625" style="175"/>
  </cols>
  <sheetData>
    <row r="1" spans="1:32" ht="86.25" customHeight="1">
      <c r="A1" s="50" t="s">
        <v>256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</row>
    <row r="2" spans="1:32" ht="21" customHeight="1">
      <c r="A2" s="53" t="s">
        <v>257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</row>
    <row r="3" spans="1:32" ht="15" customHeight="1">
      <c r="A3" s="52" t="s">
        <v>329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</row>
    <row r="4" spans="1:32" ht="19.5" customHeight="1">
      <c r="A4" s="55" t="s">
        <v>259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</row>
    <row r="5" spans="1:32" ht="20.25" customHeight="1">
      <c r="A5" s="56" t="s">
        <v>437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</row>
    <row r="6" spans="1:32" ht="20.25" customHeight="1">
      <c r="A6" s="58" t="s">
        <v>438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</row>
    <row r="7" spans="1:32" ht="19.149999999999999" customHeight="1">
      <c r="A7" s="58" t="s">
        <v>439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</row>
    <row r="8" spans="1:32" ht="19.149999999999999" customHeight="1"/>
    <row r="9" spans="1:32" ht="15" customHeight="1">
      <c r="A9" s="59" t="s">
        <v>263</v>
      </c>
      <c r="B9" s="176"/>
      <c r="C9" s="176"/>
      <c r="D9" s="177"/>
      <c r="E9" s="61"/>
      <c r="F9" s="61"/>
      <c r="G9" s="61"/>
      <c r="H9" s="61"/>
      <c r="I9" s="62"/>
      <c r="J9" s="62"/>
      <c r="K9" s="60"/>
      <c r="L9" s="63"/>
      <c r="M9" s="64"/>
      <c r="N9" s="65"/>
      <c r="O9" s="63"/>
      <c r="P9" s="64"/>
      <c r="Q9" s="65"/>
      <c r="R9" s="63"/>
      <c r="S9" s="66"/>
      <c r="T9" s="65"/>
      <c r="U9" s="63"/>
      <c r="V9" s="66"/>
      <c r="W9" s="65"/>
      <c r="X9" s="63"/>
      <c r="Y9" s="66"/>
      <c r="Z9" s="65"/>
      <c r="AA9" s="65"/>
      <c r="AB9" s="65"/>
      <c r="AC9" s="65"/>
      <c r="AD9" s="65"/>
      <c r="AE9" s="67" t="s">
        <v>264</v>
      </c>
      <c r="AF9" s="68"/>
    </row>
    <row r="10" spans="1:32" ht="20.100000000000001" customHeight="1">
      <c r="A10" s="178" t="s">
        <v>265</v>
      </c>
      <c r="B10" s="179"/>
      <c r="C10" s="179" t="s">
        <v>6</v>
      </c>
      <c r="D10" s="180" t="s">
        <v>266</v>
      </c>
      <c r="E10" s="180" t="s">
        <v>9</v>
      </c>
      <c r="F10" s="178" t="s">
        <v>10</v>
      </c>
      <c r="G10" s="180" t="s">
        <v>267</v>
      </c>
      <c r="H10" s="180" t="s">
        <v>9</v>
      </c>
      <c r="I10" s="180" t="s">
        <v>12</v>
      </c>
      <c r="J10" s="181"/>
      <c r="K10" s="180" t="s">
        <v>14</v>
      </c>
      <c r="L10" s="182" t="s">
        <v>268</v>
      </c>
      <c r="M10" s="182"/>
      <c r="N10" s="182"/>
      <c r="O10" s="182" t="s">
        <v>269</v>
      </c>
      <c r="P10" s="182"/>
      <c r="Q10" s="182"/>
      <c r="R10" s="182" t="s">
        <v>333</v>
      </c>
      <c r="S10" s="182"/>
      <c r="T10" s="182"/>
      <c r="U10" s="182" t="s">
        <v>314</v>
      </c>
      <c r="V10" s="182"/>
      <c r="W10" s="182"/>
      <c r="X10" s="182" t="s">
        <v>272</v>
      </c>
      <c r="Y10" s="182"/>
      <c r="Z10" s="182"/>
      <c r="AA10" s="179" t="s">
        <v>273</v>
      </c>
      <c r="AB10" s="179" t="s">
        <v>274</v>
      </c>
      <c r="AC10" s="178" t="s">
        <v>275</v>
      </c>
      <c r="AD10" s="183" t="s">
        <v>334</v>
      </c>
      <c r="AE10" s="184" t="s">
        <v>277</v>
      </c>
      <c r="AF10" s="180" t="s">
        <v>278</v>
      </c>
    </row>
    <row r="11" spans="1:32" ht="39.950000000000003" customHeight="1">
      <c r="A11" s="178"/>
      <c r="B11" s="179"/>
      <c r="C11" s="179"/>
      <c r="D11" s="180"/>
      <c r="E11" s="180"/>
      <c r="F11" s="178"/>
      <c r="G11" s="180"/>
      <c r="H11" s="180"/>
      <c r="I11" s="180"/>
      <c r="J11" s="181"/>
      <c r="K11" s="180"/>
      <c r="L11" s="88" t="s">
        <v>281</v>
      </c>
      <c r="M11" s="185" t="s">
        <v>282</v>
      </c>
      <c r="N11" s="186" t="s">
        <v>265</v>
      </c>
      <c r="O11" s="88" t="s">
        <v>281</v>
      </c>
      <c r="P11" s="185" t="s">
        <v>282</v>
      </c>
      <c r="Q11" s="186" t="s">
        <v>265</v>
      </c>
      <c r="R11" s="88" t="s">
        <v>281</v>
      </c>
      <c r="S11" s="185" t="s">
        <v>282</v>
      </c>
      <c r="T11" s="186" t="s">
        <v>265</v>
      </c>
      <c r="U11" s="88" t="s">
        <v>281</v>
      </c>
      <c r="V11" s="185" t="s">
        <v>282</v>
      </c>
      <c r="W11" s="186" t="s">
        <v>265</v>
      </c>
      <c r="X11" s="88" t="s">
        <v>281</v>
      </c>
      <c r="Y11" s="185" t="s">
        <v>282</v>
      </c>
      <c r="Z11" s="186" t="s">
        <v>265</v>
      </c>
      <c r="AA11" s="179"/>
      <c r="AB11" s="179"/>
      <c r="AC11" s="178"/>
      <c r="AD11" s="183"/>
      <c r="AE11" s="184"/>
      <c r="AF11" s="180"/>
    </row>
    <row r="12" spans="1:32" ht="50.45" customHeight="1">
      <c r="A12" s="91">
        <v>1</v>
      </c>
      <c r="B12" s="119"/>
      <c r="C12" s="120">
        <v>29</v>
      </c>
      <c r="D12" s="94" t="s">
        <v>440</v>
      </c>
      <c r="E12" s="111" t="s">
        <v>136</v>
      </c>
      <c r="F12" s="109" t="s">
        <v>67</v>
      </c>
      <c r="G12" s="110" t="s">
        <v>441</v>
      </c>
      <c r="H12" s="111" t="s">
        <v>138</v>
      </c>
      <c r="I12" s="109" t="s">
        <v>21</v>
      </c>
      <c r="J12" s="109" t="s">
        <v>116</v>
      </c>
      <c r="K12" s="121" t="s">
        <v>23</v>
      </c>
      <c r="L12" s="99">
        <v>248</v>
      </c>
      <c r="M12" s="102">
        <f t="shared" ref="M12:M17" si="0">L12/3.4-IF($AA12=1,2,IF($AA12=2,3,0))</f>
        <v>72.941176470588232</v>
      </c>
      <c r="N12" s="187">
        <f>RANK(M12,M$12:M$17,0)</f>
        <v>1</v>
      </c>
      <c r="O12" s="99">
        <v>245.5</v>
      </c>
      <c r="P12" s="102">
        <f t="shared" ref="P12:P17" si="1">O12/3.4-IF($AA12=1,2,IF($AA12=2,3,0))</f>
        <v>72.205882352941174</v>
      </c>
      <c r="Q12" s="187">
        <f>RANK(P12,P$12:P$17,0)</f>
        <v>1</v>
      </c>
      <c r="R12" s="99">
        <v>246.5</v>
      </c>
      <c r="S12" s="102">
        <f t="shared" ref="S12:S17" si="2">R12/3.4-IF($AA12=1,2,IF($AA12=2,3,0))</f>
        <v>72.5</v>
      </c>
      <c r="T12" s="187">
        <f>RANK(S12,S$12:S$17,0)</f>
        <v>1</v>
      </c>
      <c r="U12" s="99">
        <v>241</v>
      </c>
      <c r="V12" s="102">
        <f t="shared" ref="V12:V17" si="3">U12/3.4-IF($AA12=1,2,IF($AA12=2,3,0))</f>
        <v>70.882352941176478</v>
      </c>
      <c r="W12" s="187">
        <f>RANK(V12,V$12:V$17,0)</f>
        <v>1</v>
      </c>
      <c r="X12" s="99">
        <v>247</v>
      </c>
      <c r="Y12" s="102">
        <f t="shared" ref="Y12:Y17" si="4">X12/3.4-IF($AA12=1,2,IF($AA12=2,3,0))</f>
        <v>72.64705882352942</v>
      </c>
      <c r="Z12" s="187">
        <f>RANK(Y12,Y$12:Y$17,0)</f>
        <v>1</v>
      </c>
      <c r="AA12" s="181"/>
      <c r="AB12" s="188"/>
      <c r="AC12" s="99">
        <f t="shared" ref="AC12:AC17" si="5">L12+R12+X12+O12+U12</f>
        <v>1228</v>
      </c>
      <c r="AD12" s="102"/>
      <c r="AE12" s="102">
        <f t="shared" ref="AE12:AE17" si="6">ROUND(SUM(M12,S12,Y12,P12,V12)/5,3)</f>
        <v>72.234999999999999</v>
      </c>
      <c r="AF12" s="189" t="s">
        <v>67</v>
      </c>
    </row>
    <row r="13" spans="1:32" ht="50.45" customHeight="1">
      <c r="A13" s="91">
        <v>2</v>
      </c>
      <c r="B13" s="119"/>
      <c r="C13" s="120">
        <v>30</v>
      </c>
      <c r="D13" s="94" t="s">
        <v>442</v>
      </c>
      <c r="E13" s="111" t="s">
        <v>142</v>
      </c>
      <c r="F13" s="109" t="s">
        <v>67</v>
      </c>
      <c r="G13" s="110" t="s">
        <v>443</v>
      </c>
      <c r="H13" s="111" t="s">
        <v>144</v>
      </c>
      <c r="I13" s="109" t="s">
        <v>145</v>
      </c>
      <c r="J13" s="109" t="s">
        <v>100</v>
      </c>
      <c r="K13" s="121" t="s">
        <v>39</v>
      </c>
      <c r="L13" s="99">
        <v>236</v>
      </c>
      <c r="M13" s="102">
        <f t="shared" si="0"/>
        <v>69.411764705882348</v>
      </c>
      <c r="N13" s="187">
        <f>RANK(M13,M$12:M$17,0)</f>
        <v>2</v>
      </c>
      <c r="O13" s="99">
        <v>236</v>
      </c>
      <c r="P13" s="102">
        <f t="shared" si="1"/>
        <v>69.411764705882348</v>
      </c>
      <c r="Q13" s="187">
        <f>RANK(P13,P$12:P$17,0)</f>
        <v>3</v>
      </c>
      <c r="R13" s="99">
        <v>240.5</v>
      </c>
      <c r="S13" s="102">
        <f t="shared" si="2"/>
        <v>70.735294117647058</v>
      </c>
      <c r="T13" s="187">
        <f>RANK(S13,S$12:S$17,0)</f>
        <v>2</v>
      </c>
      <c r="U13" s="99">
        <v>235.5</v>
      </c>
      <c r="V13" s="102">
        <f t="shared" si="3"/>
        <v>69.264705882352942</v>
      </c>
      <c r="W13" s="187">
        <f>RANK(V13,V$12:V$17,0)</f>
        <v>4</v>
      </c>
      <c r="X13" s="99">
        <v>230.5</v>
      </c>
      <c r="Y13" s="102">
        <f t="shared" si="4"/>
        <v>67.794117647058826</v>
      </c>
      <c r="Z13" s="187">
        <f>RANK(Y13,Y$12:Y$17,0)</f>
        <v>4</v>
      </c>
      <c r="AA13" s="181"/>
      <c r="AB13" s="188"/>
      <c r="AC13" s="99">
        <f t="shared" si="5"/>
        <v>1178.5</v>
      </c>
      <c r="AD13" s="102"/>
      <c r="AE13" s="102">
        <f t="shared" si="6"/>
        <v>69.323999999999998</v>
      </c>
      <c r="AF13" s="189" t="s">
        <v>67</v>
      </c>
    </row>
    <row r="14" spans="1:32" ht="50.45" customHeight="1">
      <c r="A14" s="91">
        <v>3</v>
      </c>
      <c r="B14" s="119"/>
      <c r="C14" s="120">
        <v>33</v>
      </c>
      <c r="D14" s="94" t="s">
        <v>444</v>
      </c>
      <c r="E14" s="111" t="s">
        <v>155</v>
      </c>
      <c r="F14" s="109" t="s">
        <v>67</v>
      </c>
      <c r="G14" s="110" t="s">
        <v>445</v>
      </c>
      <c r="H14" s="111" t="s">
        <v>157</v>
      </c>
      <c r="I14" s="109" t="s">
        <v>158</v>
      </c>
      <c r="J14" s="109" t="s">
        <v>71</v>
      </c>
      <c r="K14" s="121" t="s">
        <v>23</v>
      </c>
      <c r="L14" s="99">
        <v>232.5</v>
      </c>
      <c r="M14" s="102">
        <f t="shared" si="0"/>
        <v>68.382352941176478</v>
      </c>
      <c r="N14" s="187">
        <f>RANK(M14,M$12:M$17,0)</f>
        <v>4</v>
      </c>
      <c r="O14" s="99">
        <v>240</v>
      </c>
      <c r="P14" s="102">
        <f t="shared" si="1"/>
        <v>70.588235294117652</v>
      </c>
      <c r="Q14" s="187">
        <f>RANK(P14,P$12:P$17,0)</f>
        <v>2</v>
      </c>
      <c r="R14" s="99">
        <v>233.5</v>
      </c>
      <c r="S14" s="102">
        <f t="shared" si="2"/>
        <v>68.67647058823529</v>
      </c>
      <c r="T14" s="187">
        <f>RANK(S14,S$12:S$17,0)</f>
        <v>4</v>
      </c>
      <c r="U14" s="99">
        <v>237</v>
      </c>
      <c r="V14" s="102">
        <f t="shared" si="3"/>
        <v>69.705882352941174</v>
      </c>
      <c r="W14" s="187">
        <f>RANK(V14,V$12:V$17,0)</f>
        <v>3</v>
      </c>
      <c r="X14" s="99">
        <v>231.5</v>
      </c>
      <c r="Y14" s="102">
        <f t="shared" si="4"/>
        <v>68.088235294117652</v>
      </c>
      <c r="Z14" s="187">
        <f>RANK(Y14,Y$12:Y$17,0)</f>
        <v>3</v>
      </c>
      <c r="AA14" s="181"/>
      <c r="AB14" s="188"/>
      <c r="AC14" s="99">
        <f t="shared" si="5"/>
        <v>1174.5</v>
      </c>
      <c r="AD14" s="102"/>
      <c r="AE14" s="102">
        <f t="shared" si="6"/>
        <v>69.087999999999994</v>
      </c>
      <c r="AF14" s="189" t="s">
        <v>67</v>
      </c>
    </row>
    <row r="15" spans="1:32" ht="50.45" customHeight="1">
      <c r="A15" s="91">
        <v>4</v>
      </c>
      <c r="B15" s="119"/>
      <c r="C15" s="120">
        <v>31</v>
      </c>
      <c r="D15" s="94" t="s">
        <v>442</v>
      </c>
      <c r="E15" s="111" t="s">
        <v>142</v>
      </c>
      <c r="F15" s="109" t="s">
        <v>67</v>
      </c>
      <c r="G15" s="110" t="s">
        <v>446</v>
      </c>
      <c r="H15" s="111" t="s">
        <v>147</v>
      </c>
      <c r="I15" s="109" t="s">
        <v>145</v>
      </c>
      <c r="J15" s="109" t="s">
        <v>100</v>
      </c>
      <c r="K15" s="121" t="s">
        <v>39</v>
      </c>
      <c r="L15" s="99">
        <v>233</v>
      </c>
      <c r="M15" s="102">
        <f t="shared" si="0"/>
        <v>68.529411764705884</v>
      </c>
      <c r="N15" s="187">
        <f>RANK(M15,M$11:M$18,0)</f>
        <v>3</v>
      </c>
      <c r="O15" s="99">
        <v>233.5</v>
      </c>
      <c r="P15" s="102">
        <f t="shared" si="1"/>
        <v>68.67647058823529</v>
      </c>
      <c r="Q15" s="187">
        <f>RANK(P15,P$11:P$18,0)</f>
        <v>5</v>
      </c>
      <c r="R15" s="99">
        <v>233</v>
      </c>
      <c r="S15" s="102">
        <f t="shared" si="2"/>
        <v>68.529411764705884</v>
      </c>
      <c r="T15" s="187">
        <f>RANK(S15,S$11:S$18,0)</f>
        <v>5</v>
      </c>
      <c r="U15" s="99">
        <v>238</v>
      </c>
      <c r="V15" s="102">
        <f t="shared" si="3"/>
        <v>70</v>
      </c>
      <c r="W15" s="187">
        <f>RANK(V15,V$11:V$18,0)</f>
        <v>2</v>
      </c>
      <c r="X15" s="99">
        <v>234.5</v>
      </c>
      <c r="Y15" s="102">
        <f t="shared" si="4"/>
        <v>68.970588235294116</v>
      </c>
      <c r="Z15" s="187">
        <f>RANK(Y15,Y$11:Y$18,0)</f>
        <v>2</v>
      </c>
      <c r="AA15" s="181"/>
      <c r="AB15" s="188"/>
      <c r="AC15" s="99">
        <f t="shared" si="5"/>
        <v>1172</v>
      </c>
      <c r="AD15" s="102"/>
      <c r="AE15" s="102">
        <f t="shared" si="6"/>
        <v>68.941000000000003</v>
      </c>
      <c r="AF15" s="189" t="s">
        <v>67</v>
      </c>
    </row>
    <row r="16" spans="1:32" ht="50.45" customHeight="1">
      <c r="A16" s="91">
        <v>5</v>
      </c>
      <c r="B16" s="119"/>
      <c r="C16" s="120">
        <v>32</v>
      </c>
      <c r="D16" s="94" t="s">
        <v>447</v>
      </c>
      <c r="E16" s="111" t="s">
        <v>149</v>
      </c>
      <c r="F16" s="109" t="s">
        <v>67</v>
      </c>
      <c r="G16" s="110" t="s">
        <v>448</v>
      </c>
      <c r="H16" s="111" t="s">
        <v>151</v>
      </c>
      <c r="I16" s="109" t="s">
        <v>152</v>
      </c>
      <c r="J16" s="109" t="s">
        <v>153</v>
      </c>
      <c r="K16" s="121" t="s">
        <v>23</v>
      </c>
      <c r="L16" s="99">
        <v>226</v>
      </c>
      <c r="M16" s="102">
        <f t="shared" si="0"/>
        <v>66.470588235294116</v>
      </c>
      <c r="N16" s="187">
        <f>RANK(M16,M$12:M$17,0)</f>
        <v>5</v>
      </c>
      <c r="O16" s="99">
        <v>234.5</v>
      </c>
      <c r="P16" s="102">
        <f t="shared" si="1"/>
        <v>68.970588235294116</v>
      </c>
      <c r="Q16" s="187">
        <f>RANK(P16,P$12:P$17,0)</f>
        <v>4</v>
      </c>
      <c r="R16" s="99">
        <v>238</v>
      </c>
      <c r="S16" s="102">
        <f t="shared" si="2"/>
        <v>70</v>
      </c>
      <c r="T16" s="187">
        <f>RANK(S16,S$12:S$17,0)</f>
        <v>3</v>
      </c>
      <c r="U16" s="99">
        <v>234.5</v>
      </c>
      <c r="V16" s="102">
        <f t="shared" si="3"/>
        <v>68.970588235294116</v>
      </c>
      <c r="W16" s="187">
        <f>RANK(V16,V$12:V$17,0)</f>
        <v>5</v>
      </c>
      <c r="X16" s="99">
        <v>228.5</v>
      </c>
      <c r="Y16" s="102">
        <f t="shared" si="4"/>
        <v>67.205882352941174</v>
      </c>
      <c r="Z16" s="187">
        <f>RANK(Y16,Y$12:Y$17,0)</f>
        <v>5</v>
      </c>
      <c r="AA16" s="181"/>
      <c r="AB16" s="188"/>
      <c r="AC16" s="99">
        <f t="shared" si="5"/>
        <v>1161.5</v>
      </c>
      <c r="AD16" s="102"/>
      <c r="AE16" s="102">
        <f t="shared" si="6"/>
        <v>68.323999999999998</v>
      </c>
      <c r="AF16" s="189" t="s">
        <v>67</v>
      </c>
    </row>
    <row r="17" spans="1:32" ht="50.45" customHeight="1">
      <c r="A17" s="91">
        <v>6</v>
      </c>
      <c r="B17" s="119"/>
      <c r="C17" s="120">
        <v>28</v>
      </c>
      <c r="D17" s="94" t="s">
        <v>440</v>
      </c>
      <c r="E17" s="111" t="s">
        <v>136</v>
      </c>
      <c r="F17" s="109" t="s">
        <v>67</v>
      </c>
      <c r="G17" s="110" t="s">
        <v>449</v>
      </c>
      <c r="H17" s="111" t="s">
        <v>140</v>
      </c>
      <c r="I17" s="109" t="s">
        <v>21</v>
      </c>
      <c r="J17" s="109" t="s">
        <v>116</v>
      </c>
      <c r="K17" s="121" t="s">
        <v>23</v>
      </c>
      <c r="L17" s="99">
        <v>214</v>
      </c>
      <c r="M17" s="102">
        <f t="shared" si="0"/>
        <v>62.941176470588239</v>
      </c>
      <c r="N17" s="187">
        <f>RANK(M17,M$12:M$17,0)</f>
        <v>6</v>
      </c>
      <c r="O17" s="99">
        <v>219.5</v>
      </c>
      <c r="P17" s="102">
        <f t="shared" si="1"/>
        <v>64.558823529411768</v>
      </c>
      <c r="Q17" s="187">
        <f>RANK(P17,P$12:P$17,0)</f>
        <v>6</v>
      </c>
      <c r="R17" s="99">
        <v>231</v>
      </c>
      <c r="S17" s="102">
        <f t="shared" si="2"/>
        <v>67.941176470588232</v>
      </c>
      <c r="T17" s="187">
        <f>RANK(S17,S$12:S$17,0)</f>
        <v>6</v>
      </c>
      <c r="U17" s="99">
        <v>228.5</v>
      </c>
      <c r="V17" s="102">
        <f t="shared" si="3"/>
        <v>67.205882352941174</v>
      </c>
      <c r="W17" s="187">
        <f>RANK(V17,V$12:V$17,0)</f>
        <v>6</v>
      </c>
      <c r="X17" s="99">
        <v>228.5</v>
      </c>
      <c r="Y17" s="102">
        <f t="shared" si="4"/>
        <v>67.205882352941174</v>
      </c>
      <c r="Z17" s="187">
        <f>RANK(Y17,Y$12:Y$17,0)</f>
        <v>5</v>
      </c>
      <c r="AA17" s="181"/>
      <c r="AB17" s="188"/>
      <c r="AC17" s="99">
        <f t="shared" si="5"/>
        <v>1121.5</v>
      </c>
      <c r="AD17" s="102"/>
      <c r="AE17" s="102">
        <f t="shared" si="6"/>
        <v>65.971000000000004</v>
      </c>
      <c r="AF17" s="189" t="s">
        <v>67</v>
      </c>
    </row>
    <row r="18" spans="1:32" ht="27" customHeight="1"/>
    <row r="19" spans="1:32" ht="33" customHeight="1">
      <c r="D19" s="190" t="s">
        <v>339</v>
      </c>
      <c r="E19" s="190"/>
      <c r="F19" s="190"/>
      <c r="G19" s="190"/>
      <c r="H19" s="191"/>
      <c r="I19" s="192"/>
      <c r="J19" s="191"/>
      <c r="K19" s="41" t="s">
        <v>246</v>
      </c>
    </row>
    <row r="20" spans="1:32" ht="33" customHeight="1">
      <c r="D20" s="190"/>
      <c r="E20" s="190"/>
      <c r="F20" s="190"/>
      <c r="G20" s="190"/>
      <c r="H20" s="191"/>
      <c r="I20" s="192"/>
      <c r="J20" s="191"/>
      <c r="K20" s="41"/>
    </row>
    <row r="21" spans="1:32" ht="33" customHeight="1">
      <c r="D21" s="190" t="s">
        <v>247</v>
      </c>
      <c r="E21" s="190"/>
      <c r="F21" s="190"/>
      <c r="G21" s="190"/>
      <c r="H21" s="190"/>
      <c r="I21" s="190"/>
      <c r="J21" s="190"/>
      <c r="K21" s="45" t="s">
        <v>248</v>
      </c>
    </row>
  </sheetData>
  <mergeCells count="28">
    <mergeCell ref="AA10:AA11"/>
    <mergeCell ref="AB10:AB11"/>
    <mergeCell ref="AC10:AC11"/>
    <mergeCell ref="AD10:AD11"/>
    <mergeCell ref="AE10:AE11"/>
    <mergeCell ref="AF10:AF11"/>
    <mergeCell ref="K10:K11"/>
    <mergeCell ref="L10:N10"/>
    <mergeCell ref="O10:Q10"/>
    <mergeCell ref="R10:T10"/>
    <mergeCell ref="U10:W10"/>
    <mergeCell ref="X10:Z10"/>
    <mergeCell ref="A7:AF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1:AF1"/>
    <mergeCell ref="A2:AF2"/>
    <mergeCell ref="A3:AF3"/>
    <mergeCell ref="A4:AF4"/>
    <mergeCell ref="A5:AF5"/>
    <mergeCell ref="A6:AF6"/>
  </mergeCells>
  <pageMargins left="0.19685039370078741" right="0.15748031496062992" top="0.39370078740157483" bottom="0.59055118110236227" header="0.23622047244094491" footer="0.15748031496062992"/>
  <pageSetup paperSize="9" scale="61" fitToHeight="2" orientation="landscape" r:id="rId1"/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F21"/>
  <sheetViews>
    <sheetView view="pageBreakPreview" zoomScale="62" zoomScaleSheetLayoutView="62" workbookViewId="0">
      <selection activeCell="J49" sqref="J49"/>
    </sheetView>
  </sheetViews>
  <sheetFormatPr defaultRowHeight="15"/>
  <cols>
    <col min="1" max="1" width="4.85546875" style="175" customWidth="1"/>
    <col min="2" max="2" width="5.42578125" style="175" hidden="1" customWidth="1"/>
    <col min="3" max="3" width="6.140625" style="175" customWidth="1"/>
    <col min="4" max="4" width="20.42578125" style="175" customWidth="1"/>
    <col min="5" max="5" width="8.28515625" style="175" customWidth="1"/>
    <col min="6" max="6" width="5.85546875" style="175" customWidth="1"/>
    <col min="7" max="7" width="34.85546875" style="175" customWidth="1"/>
    <col min="8" max="8" width="10.42578125" style="175" customWidth="1"/>
    <col min="9" max="9" width="15.28515625" style="175" hidden="1" customWidth="1"/>
    <col min="10" max="10" width="12.7109375" style="175" hidden="1" customWidth="1"/>
    <col min="11" max="11" width="21.85546875" style="175" customWidth="1"/>
    <col min="12" max="12" width="6.140625" style="175" customWidth="1"/>
    <col min="13" max="13" width="9.140625" style="175" customWidth="1"/>
    <col min="14" max="14" width="3.7109375" style="175" customWidth="1"/>
    <col min="15" max="15" width="6.5703125" style="175" customWidth="1"/>
    <col min="16" max="16" width="9.140625" style="175" customWidth="1"/>
    <col min="17" max="17" width="3.7109375" style="175" customWidth="1"/>
    <col min="18" max="18" width="6.28515625" style="175" customWidth="1"/>
    <col min="19" max="19" width="8.85546875" style="175" customWidth="1"/>
    <col min="20" max="20" width="3.7109375" style="175" customWidth="1"/>
    <col min="21" max="21" width="6.28515625" style="175" customWidth="1"/>
    <col min="22" max="22" width="8.85546875" style="175" customWidth="1"/>
    <col min="23" max="23" width="3.7109375" style="175" customWidth="1"/>
    <col min="24" max="24" width="6.28515625" style="175" customWidth="1"/>
    <col min="25" max="25" width="9.140625" style="175" customWidth="1"/>
    <col min="26" max="26" width="3.7109375" style="175" customWidth="1"/>
    <col min="27" max="28" width="4.85546875" style="175" customWidth="1"/>
    <col min="29" max="29" width="6.42578125" style="175" customWidth="1"/>
    <col min="30" max="30" width="6.28515625" style="175" hidden="1" customWidth="1"/>
    <col min="31" max="31" width="8.7109375" style="175" customWidth="1"/>
    <col min="32" max="32" width="7.5703125" style="175" customWidth="1"/>
    <col min="33" max="16384" width="9.140625" style="175"/>
  </cols>
  <sheetData>
    <row r="1" spans="1:32" ht="86.25" customHeight="1">
      <c r="A1" s="50" t="s">
        <v>256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</row>
    <row r="2" spans="1:32" ht="21" customHeight="1">
      <c r="A2" s="53" t="s">
        <v>257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</row>
    <row r="3" spans="1:32" ht="15" customHeight="1">
      <c r="A3" s="52" t="s">
        <v>329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</row>
    <row r="4" spans="1:32" ht="19.5" customHeight="1">
      <c r="A4" s="55" t="s">
        <v>259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</row>
    <row r="5" spans="1:32" ht="20.25" customHeight="1">
      <c r="A5" s="56" t="s">
        <v>450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</row>
    <row r="6" spans="1:32" ht="20.25" customHeight="1">
      <c r="A6" s="58" t="s">
        <v>438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</row>
    <row r="7" spans="1:32" ht="19.149999999999999" customHeight="1">
      <c r="A7" s="58" t="s">
        <v>451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</row>
    <row r="8" spans="1:32" ht="19.149999999999999" customHeight="1"/>
    <row r="9" spans="1:32" ht="15" customHeight="1">
      <c r="A9" s="59" t="s">
        <v>263</v>
      </c>
      <c r="B9" s="176"/>
      <c r="C9" s="176"/>
      <c r="D9" s="177"/>
      <c r="E9" s="61"/>
      <c r="F9" s="61"/>
      <c r="G9" s="61"/>
      <c r="H9" s="61"/>
      <c r="I9" s="62"/>
      <c r="J9" s="62"/>
      <c r="K9" s="60"/>
      <c r="L9" s="63"/>
      <c r="M9" s="64"/>
      <c r="N9" s="65"/>
      <c r="O9" s="63"/>
      <c r="P9" s="64"/>
      <c r="Q9" s="65"/>
      <c r="R9" s="63"/>
      <c r="S9" s="66"/>
      <c r="T9" s="65"/>
      <c r="U9" s="63"/>
      <c r="V9" s="66"/>
      <c r="W9" s="65"/>
      <c r="X9" s="63"/>
      <c r="Y9" s="66"/>
      <c r="Z9" s="65"/>
      <c r="AA9" s="65"/>
      <c r="AB9" s="65"/>
      <c r="AC9" s="65"/>
      <c r="AD9" s="65"/>
      <c r="AE9" s="67" t="s">
        <v>313</v>
      </c>
      <c r="AF9" s="68"/>
    </row>
    <row r="10" spans="1:32" ht="20.100000000000001" customHeight="1">
      <c r="A10" s="178" t="s">
        <v>265</v>
      </c>
      <c r="B10" s="179"/>
      <c r="C10" s="179" t="s">
        <v>6</v>
      </c>
      <c r="D10" s="180" t="s">
        <v>266</v>
      </c>
      <c r="E10" s="180" t="s">
        <v>9</v>
      </c>
      <c r="F10" s="178" t="s">
        <v>10</v>
      </c>
      <c r="G10" s="180" t="s">
        <v>267</v>
      </c>
      <c r="H10" s="180" t="s">
        <v>9</v>
      </c>
      <c r="I10" s="180" t="s">
        <v>12</v>
      </c>
      <c r="J10" s="181"/>
      <c r="K10" s="180" t="s">
        <v>14</v>
      </c>
      <c r="L10" s="182" t="s">
        <v>268</v>
      </c>
      <c r="M10" s="182"/>
      <c r="N10" s="182"/>
      <c r="O10" s="182" t="s">
        <v>269</v>
      </c>
      <c r="P10" s="182"/>
      <c r="Q10" s="182"/>
      <c r="R10" s="182" t="s">
        <v>333</v>
      </c>
      <c r="S10" s="182"/>
      <c r="T10" s="182"/>
      <c r="U10" s="182" t="s">
        <v>314</v>
      </c>
      <c r="V10" s="182"/>
      <c r="W10" s="182"/>
      <c r="X10" s="182" t="s">
        <v>272</v>
      </c>
      <c r="Y10" s="182"/>
      <c r="Z10" s="182"/>
      <c r="AA10" s="179" t="s">
        <v>273</v>
      </c>
      <c r="AB10" s="179" t="s">
        <v>274</v>
      </c>
      <c r="AC10" s="178" t="s">
        <v>275</v>
      </c>
      <c r="AD10" s="183" t="s">
        <v>334</v>
      </c>
      <c r="AE10" s="184" t="s">
        <v>277</v>
      </c>
      <c r="AF10" s="180" t="s">
        <v>278</v>
      </c>
    </row>
    <row r="11" spans="1:32" ht="39.950000000000003" customHeight="1">
      <c r="A11" s="178"/>
      <c r="B11" s="179"/>
      <c r="C11" s="179"/>
      <c r="D11" s="180"/>
      <c r="E11" s="180"/>
      <c r="F11" s="178"/>
      <c r="G11" s="180"/>
      <c r="H11" s="180"/>
      <c r="I11" s="180"/>
      <c r="J11" s="181"/>
      <c r="K11" s="180"/>
      <c r="L11" s="88" t="s">
        <v>281</v>
      </c>
      <c r="M11" s="185" t="s">
        <v>282</v>
      </c>
      <c r="N11" s="186" t="s">
        <v>265</v>
      </c>
      <c r="O11" s="88" t="s">
        <v>281</v>
      </c>
      <c r="P11" s="185" t="s">
        <v>282</v>
      </c>
      <c r="Q11" s="186" t="s">
        <v>265</v>
      </c>
      <c r="R11" s="88" t="s">
        <v>281</v>
      </c>
      <c r="S11" s="185" t="s">
        <v>282</v>
      </c>
      <c r="T11" s="186" t="s">
        <v>265</v>
      </c>
      <c r="U11" s="88" t="s">
        <v>281</v>
      </c>
      <c r="V11" s="185" t="s">
        <v>282</v>
      </c>
      <c r="W11" s="186" t="s">
        <v>265</v>
      </c>
      <c r="X11" s="88" t="s">
        <v>281</v>
      </c>
      <c r="Y11" s="185" t="s">
        <v>282</v>
      </c>
      <c r="Z11" s="186" t="s">
        <v>265</v>
      </c>
      <c r="AA11" s="179"/>
      <c r="AB11" s="179"/>
      <c r="AC11" s="178"/>
      <c r="AD11" s="183"/>
      <c r="AE11" s="184"/>
      <c r="AF11" s="180"/>
    </row>
    <row r="12" spans="1:32" ht="50.45" customHeight="1">
      <c r="A12" s="91">
        <v>1</v>
      </c>
      <c r="B12" s="92"/>
      <c r="C12" s="93">
        <v>29</v>
      </c>
      <c r="D12" s="94" t="s">
        <v>440</v>
      </c>
      <c r="E12" s="95" t="s">
        <v>136</v>
      </c>
      <c r="F12" s="96" t="s">
        <v>67</v>
      </c>
      <c r="G12" s="97" t="s">
        <v>441</v>
      </c>
      <c r="H12" s="95" t="s">
        <v>138</v>
      </c>
      <c r="I12" s="96" t="s">
        <v>21</v>
      </c>
      <c r="J12" s="96" t="s">
        <v>116</v>
      </c>
      <c r="K12" s="98" t="s">
        <v>430</v>
      </c>
      <c r="L12" s="99">
        <v>248</v>
      </c>
      <c r="M12" s="102">
        <f>L12/3.4-IF($AA12=1,2,IF($AA12=2,3,0))</f>
        <v>72.941176470588232</v>
      </c>
      <c r="N12" s="187">
        <f t="shared" ref="N12:N17" si="0">RANK(M12,M$12:M$17,0)</f>
        <v>1</v>
      </c>
      <c r="O12" s="99">
        <v>240.5</v>
      </c>
      <c r="P12" s="102">
        <f>O12/3.4-IF($AA12=1,2,IF($AA12=2,3,0))</f>
        <v>70.735294117647058</v>
      </c>
      <c r="Q12" s="187">
        <f t="shared" ref="Q12:Q17" si="1">RANK(P12,P$12:P$17,0)</f>
        <v>1</v>
      </c>
      <c r="R12" s="99">
        <v>248.5</v>
      </c>
      <c r="S12" s="102">
        <f>R12/3.4-IF($AA12=1,2,IF($AA12=2,3,0))</f>
        <v>73.088235294117652</v>
      </c>
      <c r="T12" s="187">
        <f t="shared" ref="T12:T17" si="2">RANK(S12,S$12:S$17,0)</f>
        <v>1</v>
      </c>
      <c r="U12" s="99">
        <v>250.5</v>
      </c>
      <c r="V12" s="102">
        <f>U12/3.4-IF($AA12=1,2,IF($AA12=2,3,0))</f>
        <v>73.67647058823529</v>
      </c>
      <c r="W12" s="187">
        <f t="shared" ref="W12:W17" si="3">RANK(V12,V$12:V$17,0)</f>
        <v>1</v>
      </c>
      <c r="X12" s="99">
        <v>243</v>
      </c>
      <c r="Y12" s="102">
        <f>X12/3.4-IF($AA12=1,2,IF($AA12=2,3,0))</f>
        <v>71.470588235294116</v>
      </c>
      <c r="Z12" s="187">
        <f t="shared" ref="Z12:Z17" si="4">RANK(Y12,Y$12:Y$17,0)</f>
        <v>2</v>
      </c>
      <c r="AA12" s="181"/>
      <c r="AB12" s="188"/>
      <c r="AC12" s="99">
        <f t="shared" ref="AC12:AC17" si="5">L12+R12+X12+O12+U12</f>
        <v>1230.5</v>
      </c>
      <c r="AD12" s="102"/>
      <c r="AE12" s="102">
        <f t="shared" ref="AE12:AE17" si="6">ROUND(SUM(M12,S12,Y12,P12,V12)/5,3)</f>
        <v>72.382000000000005</v>
      </c>
      <c r="AF12" s="189" t="s">
        <v>67</v>
      </c>
    </row>
    <row r="13" spans="1:32" ht="50.45" customHeight="1">
      <c r="A13" s="91">
        <v>2</v>
      </c>
      <c r="B13" s="92"/>
      <c r="C13" s="93">
        <v>30</v>
      </c>
      <c r="D13" s="94" t="s">
        <v>442</v>
      </c>
      <c r="E13" s="95" t="s">
        <v>142</v>
      </c>
      <c r="F13" s="96" t="s">
        <v>67</v>
      </c>
      <c r="G13" s="97" t="s">
        <v>443</v>
      </c>
      <c r="H13" s="95" t="s">
        <v>144</v>
      </c>
      <c r="I13" s="96" t="s">
        <v>145</v>
      </c>
      <c r="J13" s="96" t="s">
        <v>100</v>
      </c>
      <c r="K13" s="98" t="s">
        <v>39</v>
      </c>
      <c r="L13" s="99">
        <v>240</v>
      </c>
      <c r="M13" s="102">
        <f>L13/3.4-IF($AA11=1,2,IF($AA11=2,3,0))</f>
        <v>70.588235294117652</v>
      </c>
      <c r="N13" s="187">
        <f t="shared" si="0"/>
        <v>2</v>
      </c>
      <c r="O13" s="99">
        <v>240.5</v>
      </c>
      <c r="P13" s="102">
        <f>O13/3.4-IF($AA11=1,2,IF($AA11=2,3,0))</f>
        <v>70.735294117647058</v>
      </c>
      <c r="Q13" s="187">
        <f t="shared" si="1"/>
        <v>1</v>
      </c>
      <c r="R13" s="99">
        <v>244</v>
      </c>
      <c r="S13" s="102">
        <f>R13/3.4-IF($AA11=1,2,IF($AA11=2,3,0))</f>
        <v>71.764705882352942</v>
      </c>
      <c r="T13" s="187">
        <f t="shared" si="2"/>
        <v>2</v>
      </c>
      <c r="U13" s="99">
        <v>243</v>
      </c>
      <c r="V13" s="102">
        <f>U13/3.4-IF($AA11=1,2,IF($AA11=2,3,0))</f>
        <v>71.470588235294116</v>
      </c>
      <c r="W13" s="187">
        <f t="shared" si="3"/>
        <v>2</v>
      </c>
      <c r="X13" s="99">
        <v>231</v>
      </c>
      <c r="Y13" s="102">
        <f>X13/3.4-IF($AA11=1,2,IF($AA11=2,3,0))</f>
        <v>67.941176470588232</v>
      </c>
      <c r="Z13" s="187">
        <f t="shared" si="4"/>
        <v>6</v>
      </c>
      <c r="AA13" s="181"/>
      <c r="AB13" s="188"/>
      <c r="AC13" s="99">
        <f t="shared" si="5"/>
        <v>1198.5</v>
      </c>
      <c r="AD13" s="102"/>
      <c r="AE13" s="102">
        <f t="shared" si="6"/>
        <v>70.5</v>
      </c>
      <c r="AF13" s="189" t="s">
        <v>67</v>
      </c>
    </row>
    <row r="14" spans="1:32" ht="50.45" customHeight="1">
      <c r="A14" s="91">
        <v>3</v>
      </c>
      <c r="B14" s="92"/>
      <c r="C14" s="93">
        <v>33</v>
      </c>
      <c r="D14" s="94" t="s">
        <v>444</v>
      </c>
      <c r="E14" s="95" t="s">
        <v>155</v>
      </c>
      <c r="F14" s="96" t="s">
        <v>67</v>
      </c>
      <c r="G14" s="97" t="s">
        <v>445</v>
      </c>
      <c r="H14" s="95" t="s">
        <v>157</v>
      </c>
      <c r="I14" s="96" t="s">
        <v>158</v>
      </c>
      <c r="J14" s="96" t="s">
        <v>71</v>
      </c>
      <c r="K14" s="98" t="s">
        <v>430</v>
      </c>
      <c r="L14" s="99">
        <v>232</v>
      </c>
      <c r="M14" s="102">
        <f>L14/3.4-IF($AA14=1,2,IF($AA14=2,3,0))</f>
        <v>68.235294117647058</v>
      </c>
      <c r="N14" s="187">
        <f t="shared" si="0"/>
        <v>5</v>
      </c>
      <c r="O14" s="99">
        <v>236</v>
      </c>
      <c r="P14" s="102">
        <f>O14/3.4-IF($AA14=1,2,IF($AA14=2,3,0))</f>
        <v>69.411764705882348</v>
      </c>
      <c r="Q14" s="187">
        <f t="shared" si="1"/>
        <v>3</v>
      </c>
      <c r="R14" s="99">
        <v>241</v>
      </c>
      <c r="S14" s="102">
        <f>R14/3.4-IF($AA14=1,2,IF($AA14=2,3,0))</f>
        <v>70.882352941176478</v>
      </c>
      <c r="T14" s="187">
        <f t="shared" si="2"/>
        <v>3</v>
      </c>
      <c r="U14" s="99">
        <v>236.5</v>
      </c>
      <c r="V14" s="102">
        <f>U14/3.4-IF($AA14=1,2,IF($AA14=2,3,0))</f>
        <v>69.558823529411768</v>
      </c>
      <c r="W14" s="187">
        <f t="shared" si="3"/>
        <v>3</v>
      </c>
      <c r="X14" s="99">
        <v>237</v>
      </c>
      <c r="Y14" s="102">
        <f>X14/3.4-IF($AA14=1,2,IF($AA14=2,3,0))</f>
        <v>69.705882352941174</v>
      </c>
      <c r="Z14" s="187">
        <f t="shared" si="4"/>
        <v>3</v>
      </c>
      <c r="AA14" s="181"/>
      <c r="AB14" s="188"/>
      <c r="AC14" s="99">
        <f t="shared" si="5"/>
        <v>1182.5</v>
      </c>
      <c r="AD14" s="102"/>
      <c r="AE14" s="102">
        <f t="shared" si="6"/>
        <v>69.558999999999997</v>
      </c>
      <c r="AF14" s="189" t="s">
        <v>67</v>
      </c>
    </row>
    <row r="15" spans="1:32" ht="50.45" customHeight="1">
      <c r="A15" s="91">
        <v>4</v>
      </c>
      <c r="B15" s="92"/>
      <c r="C15" s="93">
        <v>31</v>
      </c>
      <c r="D15" s="94" t="s">
        <v>442</v>
      </c>
      <c r="E15" s="95" t="s">
        <v>142</v>
      </c>
      <c r="F15" s="96" t="s">
        <v>67</v>
      </c>
      <c r="G15" s="97" t="s">
        <v>446</v>
      </c>
      <c r="H15" s="95" t="s">
        <v>147</v>
      </c>
      <c r="I15" s="96" t="s">
        <v>145</v>
      </c>
      <c r="J15" s="96" t="s">
        <v>100</v>
      </c>
      <c r="K15" s="98" t="s">
        <v>380</v>
      </c>
      <c r="L15" s="99">
        <v>236.5</v>
      </c>
      <c r="M15" s="102">
        <f>L15/3.4-IF($AA15=1,2,IF($AA15=2,3,0))</f>
        <v>69.558823529411768</v>
      </c>
      <c r="N15" s="187">
        <f t="shared" si="0"/>
        <v>3</v>
      </c>
      <c r="O15" s="99">
        <v>232.5</v>
      </c>
      <c r="P15" s="102">
        <f>O15/3.4-IF($AA15=1,2,IF($AA15=2,3,0))</f>
        <v>68.382352941176478</v>
      </c>
      <c r="Q15" s="187">
        <f t="shared" si="1"/>
        <v>5</v>
      </c>
      <c r="R15" s="99">
        <v>230.5</v>
      </c>
      <c r="S15" s="102">
        <f>R15/3.4-IF($AA15=1,2,IF($AA15=2,3,0))</f>
        <v>67.794117647058826</v>
      </c>
      <c r="T15" s="187">
        <f t="shared" si="2"/>
        <v>6</v>
      </c>
      <c r="U15" s="99">
        <v>235.5</v>
      </c>
      <c r="V15" s="102">
        <f>U15/3.4-IF($AA15=1,2,IF($AA15=2,3,0))</f>
        <v>69.264705882352942</v>
      </c>
      <c r="W15" s="187">
        <f t="shared" si="3"/>
        <v>4</v>
      </c>
      <c r="X15" s="99">
        <v>243.5</v>
      </c>
      <c r="Y15" s="102">
        <f>X15/3.4-IF($AA15=1,2,IF($AA15=2,3,0))</f>
        <v>71.617647058823536</v>
      </c>
      <c r="Z15" s="187">
        <f t="shared" si="4"/>
        <v>1</v>
      </c>
      <c r="AA15" s="181"/>
      <c r="AB15" s="188"/>
      <c r="AC15" s="99">
        <f t="shared" si="5"/>
        <v>1178.5</v>
      </c>
      <c r="AD15" s="102"/>
      <c r="AE15" s="102">
        <f t="shared" si="6"/>
        <v>69.323999999999998</v>
      </c>
      <c r="AF15" s="189" t="s">
        <v>67</v>
      </c>
    </row>
    <row r="16" spans="1:32" ht="50.45" customHeight="1">
      <c r="A16" s="91">
        <v>5</v>
      </c>
      <c r="B16" s="92"/>
      <c r="C16" s="93">
        <v>28</v>
      </c>
      <c r="D16" s="94" t="s">
        <v>440</v>
      </c>
      <c r="E16" s="95" t="s">
        <v>136</v>
      </c>
      <c r="F16" s="96" t="s">
        <v>67</v>
      </c>
      <c r="G16" s="97" t="s">
        <v>449</v>
      </c>
      <c r="H16" s="95" t="s">
        <v>140</v>
      </c>
      <c r="I16" s="96" t="s">
        <v>21</v>
      </c>
      <c r="J16" s="96" t="s">
        <v>116</v>
      </c>
      <c r="K16" s="98" t="s">
        <v>430</v>
      </c>
      <c r="L16" s="99">
        <v>236.5</v>
      </c>
      <c r="M16" s="102">
        <f>L16/3.4-IF($AA16=1,2,IF($AA16=2,3,0))</f>
        <v>69.558823529411768</v>
      </c>
      <c r="N16" s="187">
        <f t="shared" si="0"/>
        <v>3</v>
      </c>
      <c r="O16" s="99">
        <v>236</v>
      </c>
      <c r="P16" s="102">
        <f>O16/3.4-IF($AA16=1,2,IF($AA16=2,3,0))</f>
        <v>69.411764705882348</v>
      </c>
      <c r="Q16" s="187">
        <f t="shared" si="1"/>
        <v>3</v>
      </c>
      <c r="R16" s="99">
        <v>232</v>
      </c>
      <c r="S16" s="102">
        <f>R16/3.4-IF($AA16=1,2,IF($AA16=2,3,0))</f>
        <v>68.235294117647058</v>
      </c>
      <c r="T16" s="187">
        <f t="shared" si="2"/>
        <v>4</v>
      </c>
      <c r="U16" s="99">
        <v>232</v>
      </c>
      <c r="V16" s="102">
        <f>U16/3.4-IF($AA16=1,2,IF($AA16=2,3,0))</f>
        <v>68.235294117647058</v>
      </c>
      <c r="W16" s="187">
        <f t="shared" si="3"/>
        <v>6</v>
      </c>
      <c r="X16" s="99">
        <v>237</v>
      </c>
      <c r="Y16" s="102">
        <f>X16/3.4-IF($AA16=1,2,IF($AA16=2,3,0))</f>
        <v>69.705882352941174</v>
      </c>
      <c r="Z16" s="187">
        <f t="shared" si="4"/>
        <v>3</v>
      </c>
      <c r="AA16" s="181"/>
      <c r="AB16" s="188"/>
      <c r="AC16" s="99">
        <f t="shared" si="5"/>
        <v>1173.5</v>
      </c>
      <c r="AD16" s="102"/>
      <c r="AE16" s="102">
        <f t="shared" si="6"/>
        <v>69.028999999999996</v>
      </c>
      <c r="AF16" s="189" t="s">
        <v>67</v>
      </c>
    </row>
    <row r="17" spans="1:32" ht="50.45" customHeight="1">
      <c r="A17" s="91">
        <v>6</v>
      </c>
      <c r="B17" s="92"/>
      <c r="C17" s="93">
        <v>32</v>
      </c>
      <c r="D17" s="94" t="s">
        <v>447</v>
      </c>
      <c r="E17" s="95" t="s">
        <v>149</v>
      </c>
      <c r="F17" s="96" t="s">
        <v>67</v>
      </c>
      <c r="G17" s="97" t="s">
        <v>448</v>
      </c>
      <c r="H17" s="95" t="s">
        <v>151</v>
      </c>
      <c r="I17" s="96" t="s">
        <v>152</v>
      </c>
      <c r="J17" s="96" t="s">
        <v>153</v>
      </c>
      <c r="K17" s="98" t="s">
        <v>431</v>
      </c>
      <c r="L17" s="99">
        <v>229.5</v>
      </c>
      <c r="M17" s="102">
        <f>L17/3.4-IF($AA17=1,2,IF($AA17=2,3,0))</f>
        <v>67.5</v>
      </c>
      <c r="N17" s="187">
        <f t="shared" si="0"/>
        <v>6</v>
      </c>
      <c r="O17" s="99">
        <v>232.5</v>
      </c>
      <c r="P17" s="102">
        <f>O17/3.4-IF($AA17=1,2,IF($AA17=2,3,0))</f>
        <v>68.382352941176478</v>
      </c>
      <c r="Q17" s="187">
        <f t="shared" si="1"/>
        <v>5</v>
      </c>
      <c r="R17" s="99">
        <v>232</v>
      </c>
      <c r="S17" s="102">
        <f>R17/3.4-IF($AA17=1,2,IF($AA17=2,3,0))</f>
        <v>68.235294117647058</v>
      </c>
      <c r="T17" s="187">
        <f t="shared" si="2"/>
        <v>4</v>
      </c>
      <c r="U17" s="99">
        <v>233</v>
      </c>
      <c r="V17" s="102">
        <f>U17/3.4-IF($AA17=1,2,IF($AA17=2,3,0))</f>
        <v>68.529411764705884</v>
      </c>
      <c r="W17" s="187">
        <f t="shared" si="3"/>
        <v>5</v>
      </c>
      <c r="X17" s="99">
        <v>236.5</v>
      </c>
      <c r="Y17" s="102">
        <f>X17/3.4-IF($AA17=1,2,IF($AA17=2,3,0))</f>
        <v>69.558823529411768</v>
      </c>
      <c r="Z17" s="187">
        <f t="shared" si="4"/>
        <v>5</v>
      </c>
      <c r="AA17" s="181"/>
      <c r="AB17" s="188"/>
      <c r="AC17" s="99">
        <f t="shared" si="5"/>
        <v>1163.5</v>
      </c>
      <c r="AD17" s="102"/>
      <c r="AE17" s="102">
        <f t="shared" si="6"/>
        <v>68.441000000000003</v>
      </c>
      <c r="AF17" s="189" t="s">
        <v>67</v>
      </c>
    </row>
    <row r="18" spans="1:32" ht="27" customHeight="1"/>
    <row r="19" spans="1:32" ht="33" customHeight="1">
      <c r="D19" s="190" t="s">
        <v>339</v>
      </c>
      <c r="E19" s="190"/>
      <c r="F19" s="190"/>
      <c r="G19" s="190"/>
      <c r="H19" s="191"/>
      <c r="I19" s="192"/>
      <c r="J19" s="191"/>
      <c r="K19" s="41" t="s">
        <v>246</v>
      </c>
    </row>
    <row r="20" spans="1:32" ht="33" customHeight="1">
      <c r="D20" s="190"/>
      <c r="E20" s="190"/>
      <c r="F20" s="190"/>
      <c r="G20" s="190"/>
      <c r="H20" s="191"/>
      <c r="I20" s="192"/>
      <c r="J20" s="191"/>
      <c r="K20" s="41"/>
    </row>
    <row r="21" spans="1:32" ht="33" customHeight="1">
      <c r="D21" s="190" t="s">
        <v>247</v>
      </c>
      <c r="E21" s="190"/>
      <c r="F21" s="190"/>
      <c r="G21" s="190"/>
      <c r="H21" s="190"/>
      <c r="I21" s="190"/>
      <c r="J21" s="190"/>
      <c r="K21" s="45" t="s">
        <v>248</v>
      </c>
    </row>
  </sheetData>
  <mergeCells count="28">
    <mergeCell ref="AA10:AA11"/>
    <mergeCell ref="AB10:AB11"/>
    <mergeCell ref="AC10:AC11"/>
    <mergeCell ref="AD10:AD11"/>
    <mergeCell ref="AE10:AE11"/>
    <mergeCell ref="AF10:AF11"/>
    <mergeCell ref="K10:K11"/>
    <mergeCell ref="L10:N10"/>
    <mergeCell ref="O10:Q10"/>
    <mergeCell ref="R10:T10"/>
    <mergeCell ref="U10:W10"/>
    <mergeCell ref="X10:Z10"/>
    <mergeCell ref="A7:AF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1:AF1"/>
    <mergeCell ref="A2:AF2"/>
    <mergeCell ref="A3:AF3"/>
    <mergeCell ref="A4:AF4"/>
    <mergeCell ref="A5:AF5"/>
    <mergeCell ref="A6:AF6"/>
  </mergeCells>
  <pageMargins left="0.19685039370078741" right="0.15748031496062992" top="0.39370078740157483" bottom="0.59055118110236227" header="0.23622047244094491" footer="0.15748031496062992"/>
  <pageSetup paperSize="9" scale="61" fitToHeight="2" orientation="landscape" r:id="rId1"/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JE18"/>
  <sheetViews>
    <sheetView view="pageBreakPreview" zoomScaleNormal="100" zoomScaleSheetLayoutView="100" workbookViewId="0">
      <selection activeCell="J49" sqref="J49"/>
    </sheetView>
  </sheetViews>
  <sheetFormatPr defaultRowHeight="12.75"/>
  <cols>
    <col min="1" max="1" width="4.28515625" style="114" customWidth="1"/>
    <col min="2" max="2" width="5.140625" style="114" hidden="1" customWidth="1"/>
    <col min="3" max="3" width="4.5703125" style="114" customWidth="1"/>
    <col min="4" max="4" width="17.28515625" style="114" customWidth="1"/>
    <col min="5" max="5" width="8" style="114" hidden="1" customWidth="1"/>
    <col min="6" max="6" width="7.7109375" style="114" hidden="1" customWidth="1"/>
    <col min="7" max="7" width="33.7109375" style="114" customWidth="1"/>
    <col min="8" max="8" width="9.140625" style="114" hidden="1" customWidth="1"/>
    <col min="9" max="9" width="14.28515625" style="114" hidden="1" customWidth="1"/>
    <col min="10" max="10" width="0" style="114" hidden="1" customWidth="1"/>
    <col min="11" max="11" width="18.42578125" style="114" customWidth="1"/>
    <col min="12" max="13" width="6.42578125" style="114" customWidth="1"/>
    <col min="14" max="14" width="9.140625" style="114" customWidth="1"/>
    <col min="15" max="15" width="3.42578125" style="114" customWidth="1"/>
    <col min="16" max="17" width="6.42578125" style="114" customWidth="1"/>
    <col min="18" max="18" width="9.140625" style="114" customWidth="1"/>
    <col min="19" max="19" width="3.42578125" style="114" customWidth="1"/>
    <col min="20" max="21" width="6.42578125" style="114" customWidth="1"/>
    <col min="22" max="22" width="9.140625" style="114" customWidth="1"/>
    <col min="23" max="23" width="3.42578125" style="114" customWidth="1"/>
    <col min="24" max="25" width="6.42578125" style="114" customWidth="1"/>
    <col min="26" max="26" width="9.5703125" style="114" customWidth="1"/>
    <col min="27" max="27" width="3.7109375" style="114" customWidth="1"/>
    <col min="28" max="29" width="6.42578125" style="114" customWidth="1"/>
    <col min="30" max="30" width="8.5703125" style="114" customWidth="1"/>
    <col min="31" max="31" width="4.140625" style="114" customWidth="1"/>
    <col min="32" max="33" width="6.42578125" style="114" customWidth="1"/>
    <col min="34" max="34" width="5.7109375" style="114" hidden="1" customWidth="1"/>
    <col min="35" max="35" width="10.85546875" style="114" customWidth="1"/>
    <col min="36" max="16384" width="9.140625" style="114"/>
  </cols>
  <sheetData>
    <row r="1" spans="1:265" ht="72" customHeight="1">
      <c r="A1" s="193" t="s">
        <v>256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</row>
    <row r="2" spans="1:265" ht="24" customHeight="1">
      <c r="A2" s="214" t="s">
        <v>257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</row>
    <row r="3" spans="1:265" ht="12.75" customHeight="1">
      <c r="A3" s="214" t="s">
        <v>329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  <c r="AI3" s="214"/>
      <c r="AJ3" s="214"/>
      <c r="AK3" s="215"/>
      <c r="AL3" s="215"/>
      <c r="AM3" s="215"/>
      <c r="AN3" s="215"/>
      <c r="AO3" s="215"/>
      <c r="AP3" s="215"/>
      <c r="AQ3" s="215"/>
      <c r="AR3" s="215"/>
      <c r="AS3" s="215"/>
      <c r="AT3" s="215"/>
      <c r="AU3" s="215"/>
      <c r="AV3" s="215"/>
      <c r="AW3" s="215"/>
      <c r="AX3" s="215"/>
      <c r="AY3" s="215"/>
      <c r="AZ3" s="215"/>
      <c r="BA3" s="215"/>
      <c r="BB3" s="215"/>
      <c r="BC3" s="215"/>
      <c r="BD3" s="215"/>
      <c r="BE3" s="215"/>
      <c r="BF3" s="215"/>
      <c r="BG3" s="215"/>
      <c r="BH3" s="215"/>
      <c r="BI3" s="215"/>
      <c r="BJ3" s="215"/>
      <c r="BK3" s="215"/>
      <c r="BL3" s="215"/>
      <c r="BM3" s="215"/>
      <c r="BN3" s="215"/>
      <c r="BO3" s="215"/>
      <c r="BP3" s="215"/>
      <c r="BQ3" s="215"/>
      <c r="BR3" s="215"/>
      <c r="BS3" s="215"/>
      <c r="BT3" s="215"/>
      <c r="BU3" s="215"/>
      <c r="BV3" s="215"/>
      <c r="BW3" s="215"/>
      <c r="BX3" s="215"/>
      <c r="BY3" s="215"/>
      <c r="BZ3" s="215"/>
      <c r="CA3" s="215"/>
      <c r="CB3" s="215"/>
      <c r="CC3" s="215"/>
      <c r="CD3" s="215"/>
      <c r="CE3" s="215"/>
      <c r="CF3" s="215"/>
      <c r="CG3" s="215"/>
      <c r="CH3" s="215"/>
      <c r="CI3" s="215"/>
      <c r="CJ3" s="215"/>
      <c r="CK3" s="215"/>
      <c r="CL3" s="215"/>
      <c r="CM3" s="215"/>
      <c r="CN3" s="215"/>
      <c r="CO3" s="215"/>
      <c r="CP3" s="215"/>
      <c r="CQ3" s="215"/>
      <c r="CR3" s="215"/>
      <c r="CS3" s="215"/>
      <c r="CT3" s="215"/>
      <c r="CU3" s="215"/>
      <c r="CV3" s="215"/>
      <c r="CW3" s="215"/>
      <c r="CX3" s="215"/>
      <c r="CY3" s="215"/>
      <c r="CZ3" s="215"/>
      <c r="DA3" s="215"/>
      <c r="DB3" s="215"/>
      <c r="DC3" s="215"/>
      <c r="DD3" s="215"/>
      <c r="DE3" s="215"/>
      <c r="DF3" s="215"/>
      <c r="DG3" s="215"/>
      <c r="DH3" s="215"/>
      <c r="DI3" s="215"/>
      <c r="DJ3" s="215"/>
      <c r="DK3" s="215"/>
      <c r="DL3" s="215"/>
      <c r="DM3" s="215"/>
      <c r="DN3" s="215"/>
      <c r="DO3" s="215"/>
      <c r="DP3" s="215"/>
      <c r="DQ3" s="215"/>
      <c r="DR3" s="215"/>
      <c r="DS3" s="215"/>
      <c r="DT3" s="215"/>
      <c r="DU3" s="215"/>
      <c r="DV3" s="215"/>
      <c r="DW3" s="215"/>
      <c r="DX3" s="215"/>
      <c r="DY3" s="215"/>
      <c r="DZ3" s="215"/>
      <c r="EA3" s="215"/>
      <c r="EB3" s="215"/>
      <c r="EC3" s="215"/>
      <c r="ED3" s="215"/>
      <c r="EE3" s="215"/>
      <c r="EF3" s="215"/>
      <c r="EG3" s="215"/>
      <c r="EH3" s="215"/>
      <c r="EI3" s="215"/>
      <c r="EJ3" s="215"/>
      <c r="EK3" s="215"/>
      <c r="EL3" s="215"/>
      <c r="EM3" s="215"/>
      <c r="EN3" s="215"/>
      <c r="EO3" s="215"/>
      <c r="EP3" s="215"/>
      <c r="EQ3" s="215"/>
      <c r="ER3" s="215"/>
      <c r="ES3" s="215"/>
      <c r="ET3" s="215"/>
      <c r="EU3" s="215"/>
      <c r="EV3" s="215"/>
      <c r="EW3" s="215"/>
      <c r="EX3" s="215"/>
      <c r="EY3" s="215"/>
      <c r="EZ3" s="215"/>
      <c r="FA3" s="215"/>
      <c r="FB3" s="215"/>
      <c r="FC3" s="215"/>
      <c r="FD3" s="215"/>
      <c r="FE3" s="215"/>
      <c r="FF3" s="215"/>
      <c r="FG3" s="215"/>
      <c r="FH3" s="215"/>
      <c r="FI3" s="215"/>
      <c r="FJ3" s="215"/>
      <c r="FK3" s="215"/>
      <c r="FL3" s="215"/>
      <c r="FM3" s="215"/>
      <c r="FN3" s="215"/>
      <c r="FO3" s="215"/>
      <c r="FP3" s="215"/>
      <c r="FQ3" s="215"/>
      <c r="FR3" s="215"/>
      <c r="FS3" s="215"/>
      <c r="FT3" s="215"/>
      <c r="FU3" s="215"/>
      <c r="FV3" s="215"/>
      <c r="FW3" s="215"/>
      <c r="FX3" s="215"/>
      <c r="FY3" s="215"/>
      <c r="FZ3" s="215"/>
      <c r="GA3" s="215"/>
      <c r="GB3" s="215"/>
      <c r="GC3" s="215"/>
      <c r="GD3" s="215"/>
      <c r="GE3" s="215"/>
      <c r="GF3" s="215"/>
      <c r="GG3" s="215"/>
      <c r="GH3" s="215"/>
      <c r="GI3" s="215"/>
      <c r="GJ3" s="215"/>
      <c r="GK3" s="215"/>
      <c r="GL3" s="215"/>
      <c r="GM3" s="215"/>
      <c r="GN3" s="215"/>
      <c r="GO3" s="215"/>
      <c r="GP3" s="215"/>
      <c r="GQ3" s="215"/>
      <c r="GR3" s="215"/>
      <c r="GS3" s="215"/>
      <c r="GT3" s="215"/>
      <c r="GU3" s="215"/>
      <c r="GV3" s="215"/>
      <c r="GW3" s="215"/>
      <c r="GX3" s="215"/>
      <c r="GY3" s="215"/>
      <c r="GZ3" s="215"/>
      <c r="HA3" s="215"/>
      <c r="HB3" s="215"/>
      <c r="HC3" s="215"/>
      <c r="HD3" s="215"/>
      <c r="HE3" s="215"/>
      <c r="HF3" s="215"/>
      <c r="HG3" s="215"/>
      <c r="HH3" s="215"/>
      <c r="HI3" s="215"/>
      <c r="HJ3" s="215"/>
      <c r="HK3" s="215"/>
      <c r="HL3" s="215"/>
      <c r="HM3" s="215"/>
      <c r="HN3" s="215"/>
      <c r="HO3" s="215"/>
      <c r="HP3" s="215"/>
      <c r="HQ3" s="215"/>
      <c r="HR3" s="215"/>
      <c r="HS3" s="215"/>
      <c r="HT3" s="215"/>
      <c r="HU3" s="215"/>
      <c r="HV3" s="215"/>
      <c r="HW3" s="215"/>
      <c r="HX3" s="215"/>
      <c r="HY3" s="215"/>
      <c r="HZ3" s="215"/>
      <c r="IA3" s="215"/>
      <c r="IB3" s="215"/>
      <c r="IC3" s="215"/>
      <c r="ID3" s="215"/>
      <c r="IE3" s="215"/>
      <c r="IF3" s="215"/>
      <c r="IG3" s="215"/>
      <c r="IH3" s="215"/>
      <c r="II3" s="215"/>
      <c r="IJ3" s="215"/>
      <c r="IK3" s="215"/>
      <c r="IL3" s="215"/>
      <c r="IM3" s="215"/>
      <c r="IN3" s="215"/>
      <c r="IO3" s="215"/>
      <c r="IP3" s="215"/>
      <c r="IQ3" s="215"/>
      <c r="IR3" s="215"/>
      <c r="IS3" s="215"/>
      <c r="IT3" s="215"/>
      <c r="IU3" s="215"/>
      <c r="IV3" s="215"/>
      <c r="IW3" s="215"/>
      <c r="IX3" s="215"/>
      <c r="IY3" s="215"/>
      <c r="IZ3" s="215"/>
      <c r="JA3" s="215"/>
      <c r="JB3" s="215"/>
      <c r="JC3" s="215"/>
      <c r="JD3" s="215"/>
      <c r="JE3" s="215"/>
    </row>
    <row r="4" spans="1:265" ht="14.25">
      <c r="A4" s="216" t="s">
        <v>259</v>
      </c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  <c r="CL4" s="217"/>
      <c r="CM4" s="217"/>
      <c r="CN4" s="217"/>
      <c r="CO4" s="217"/>
      <c r="CP4" s="217"/>
      <c r="CQ4" s="217"/>
      <c r="CR4" s="217"/>
      <c r="CS4" s="217"/>
      <c r="CT4" s="217"/>
      <c r="CU4" s="217"/>
      <c r="CV4" s="217"/>
      <c r="CW4" s="217"/>
      <c r="CX4" s="217"/>
      <c r="CY4" s="217"/>
      <c r="CZ4" s="217"/>
      <c r="DA4" s="217"/>
      <c r="DB4" s="217"/>
      <c r="DC4" s="217"/>
      <c r="DD4" s="217"/>
      <c r="DE4" s="217"/>
      <c r="DF4" s="217"/>
      <c r="DG4" s="217"/>
      <c r="DH4" s="217"/>
      <c r="DI4" s="217"/>
      <c r="DJ4" s="217"/>
      <c r="DK4" s="217"/>
      <c r="DL4" s="217"/>
      <c r="DM4" s="217"/>
      <c r="DN4" s="217"/>
      <c r="DO4" s="217"/>
      <c r="DP4" s="217"/>
      <c r="DQ4" s="217"/>
      <c r="DR4" s="217"/>
      <c r="DS4" s="217"/>
      <c r="DT4" s="217"/>
      <c r="DU4" s="217"/>
      <c r="DV4" s="217"/>
      <c r="DW4" s="217"/>
      <c r="DX4" s="217"/>
      <c r="DY4" s="217"/>
      <c r="DZ4" s="217"/>
      <c r="EA4" s="217"/>
      <c r="EB4" s="217"/>
      <c r="EC4" s="217"/>
      <c r="ED4" s="217"/>
      <c r="EE4" s="217"/>
      <c r="EF4" s="217"/>
      <c r="EG4" s="217"/>
      <c r="EH4" s="217"/>
      <c r="EI4" s="217"/>
      <c r="EJ4" s="217"/>
      <c r="EK4" s="217"/>
      <c r="EL4" s="217"/>
      <c r="EM4" s="217"/>
      <c r="EN4" s="217"/>
      <c r="EO4" s="217"/>
      <c r="EP4" s="217"/>
      <c r="EQ4" s="217"/>
      <c r="ER4" s="217"/>
      <c r="ES4" s="217"/>
      <c r="ET4" s="217"/>
      <c r="EU4" s="217"/>
      <c r="EV4" s="217"/>
      <c r="EW4" s="217"/>
      <c r="EX4" s="217"/>
      <c r="EY4" s="217"/>
      <c r="EZ4" s="217"/>
      <c r="FA4" s="217"/>
      <c r="FB4" s="217"/>
      <c r="FC4" s="217"/>
      <c r="FD4" s="217"/>
      <c r="FE4" s="217"/>
      <c r="FF4" s="217"/>
      <c r="FG4" s="217"/>
      <c r="FH4" s="217"/>
      <c r="FI4" s="217"/>
      <c r="FJ4" s="217"/>
      <c r="FK4" s="217"/>
      <c r="FL4" s="217"/>
      <c r="FM4" s="217"/>
      <c r="FN4" s="217"/>
      <c r="FO4" s="217"/>
      <c r="FP4" s="217"/>
      <c r="FQ4" s="217"/>
      <c r="FR4" s="217"/>
      <c r="FS4" s="217"/>
      <c r="FT4" s="217"/>
      <c r="FU4" s="217"/>
      <c r="FV4" s="217"/>
      <c r="FW4" s="217"/>
      <c r="FX4" s="217"/>
      <c r="FY4" s="217"/>
      <c r="FZ4" s="217"/>
      <c r="GA4" s="217"/>
      <c r="GB4" s="217"/>
      <c r="GC4" s="217"/>
      <c r="GD4" s="217"/>
      <c r="GE4" s="217"/>
      <c r="GF4" s="217"/>
      <c r="GG4" s="217"/>
      <c r="GH4" s="217"/>
      <c r="GI4" s="217"/>
      <c r="GJ4" s="217"/>
      <c r="GK4" s="217"/>
      <c r="GL4" s="217"/>
      <c r="GM4" s="217"/>
      <c r="GN4" s="217"/>
      <c r="GO4" s="217"/>
      <c r="GP4" s="217"/>
      <c r="GQ4" s="217"/>
      <c r="GR4" s="217"/>
      <c r="GS4" s="217"/>
      <c r="GT4" s="217"/>
      <c r="GU4" s="217"/>
      <c r="GV4" s="217"/>
      <c r="GW4" s="217"/>
      <c r="GX4" s="217"/>
      <c r="GY4" s="217"/>
      <c r="GZ4" s="217"/>
      <c r="HA4" s="217"/>
      <c r="HB4" s="217"/>
      <c r="HC4" s="217"/>
      <c r="HD4" s="217"/>
      <c r="HE4" s="217"/>
      <c r="HF4" s="217"/>
      <c r="HG4" s="217"/>
      <c r="HH4" s="217"/>
      <c r="HI4" s="217"/>
      <c r="HJ4" s="217"/>
      <c r="HK4" s="217"/>
      <c r="HL4" s="217"/>
      <c r="HM4" s="217"/>
      <c r="HN4" s="217"/>
      <c r="HO4" s="217"/>
      <c r="HP4" s="217"/>
      <c r="HQ4" s="217"/>
      <c r="HR4" s="217"/>
      <c r="HS4" s="217"/>
      <c r="HT4" s="217"/>
      <c r="HU4" s="217"/>
      <c r="HV4" s="217"/>
      <c r="HW4" s="217"/>
      <c r="HX4" s="217"/>
      <c r="HY4" s="217"/>
      <c r="HZ4" s="217"/>
      <c r="IA4" s="217"/>
      <c r="IB4" s="217"/>
      <c r="IC4" s="217"/>
      <c r="ID4" s="217"/>
      <c r="IE4" s="217"/>
      <c r="IF4" s="217"/>
      <c r="IG4" s="217"/>
      <c r="IH4" s="217"/>
      <c r="II4" s="217"/>
      <c r="IJ4" s="217"/>
      <c r="IK4" s="217"/>
      <c r="IL4" s="217"/>
      <c r="IM4" s="217"/>
      <c r="IN4" s="217"/>
      <c r="IO4" s="217"/>
      <c r="IP4" s="217"/>
      <c r="IQ4" s="217"/>
      <c r="IR4" s="217"/>
      <c r="IS4" s="217"/>
      <c r="IT4" s="217"/>
      <c r="IU4" s="217"/>
      <c r="IV4" s="217"/>
      <c r="IW4" s="217"/>
      <c r="IX4" s="217"/>
      <c r="IY4" s="217"/>
      <c r="IZ4" s="217"/>
      <c r="JA4" s="217"/>
      <c r="JB4" s="217"/>
      <c r="JC4" s="217"/>
      <c r="JD4" s="217"/>
      <c r="JE4" s="217"/>
    </row>
    <row r="5" spans="1:265" ht="15" customHeight="1">
      <c r="A5" s="214" t="s">
        <v>452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  <c r="AA5" s="214"/>
      <c r="AB5" s="214"/>
      <c r="AC5" s="214"/>
      <c r="AD5" s="214"/>
      <c r="AE5" s="214"/>
      <c r="AF5" s="214"/>
      <c r="AG5" s="214"/>
      <c r="AH5" s="214"/>
      <c r="AI5" s="214"/>
      <c r="AJ5" s="214"/>
      <c r="AK5" s="218"/>
      <c r="AL5" s="218"/>
      <c r="AM5" s="218"/>
      <c r="AN5" s="218"/>
      <c r="AO5" s="218"/>
      <c r="AP5" s="218"/>
      <c r="AQ5" s="218"/>
      <c r="AR5" s="218"/>
      <c r="AS5" s="218"/>
      <c r="AT5" s="218"/>
      <c r="AU5" s="218"/>
      <c r="AV5" s="218"/>
      <c r="AW5" s="218"/>
      <c r="AX5" s="218"/>
      <c r="AY5" s="218"/>
      <c r="AZ5" s="218"/>
      <c r="BA5" s="218"/>
      <c r="BB5" s="218"/>
      <c r="BC5" s="218"/>
      <c r="BD5" s="218"/>
      <c r="BE5" s="218"/>
      <c r="BF5" s="218"/>
      <c r="BG5" s="218"/>
      <c r="BH5" s="218"/>
      <c r="BI5" s="218"/>
      <c r="BJ5" s="218"/>
      <c r="BK5" s="218"/>
      <c r="BL5" s="218"/>
      <c r="BM5" s="218"/>
      <c r="BN5" s="218"/>
      <c r="BO5" s="218"/>
      <c r="BP5" s="218"/>
      <c r="BQ5" s="218"/>
      <c r="BR5" s="218"/>
      <c r="BS5" s="218"/>
      <c r="BT5" s="218"/>
      <c r="BU5" s="218"/>
      <c r="BV5" s="218"/>
      <c r="BW5" s="218"/>
      <c r="BX5" s="218"/>
      <c r="BY5" s="218"/>
      <c r="BZ5" s="218"/>
      <c r="CA5" s="218"/>
      <c r="CB5" s="218"/>
      <c r="CC5" s="218"/>
      <c r="CD5" s="218"/>
      <c r="CE5" s="218"/>
      <c r="CF5" s="218"/>
      <c r="CG5" s="218"/>
      <c r="CH5" s="218"/>
      <c r="CI5" s="218"/>
      <c r="CJ5" s="218"/>
      <c r="CK5" s="218"/>
      <c r="CL5" s="218"/>
      <c r="CM5" s="218"/>
      <c r="CN5" s="218"/>
      <c r="CO5" s="218"/>
      <c r="CP5" s="218"/>
      <c r="CQ5" s="218"/>
      <c r="CR5" s="218"/>
      <c r="CS5" s="218"/>
      <c r="CT5" s="218"/>
      <c r="CU5" s="218"/>
      <c r="CV5" s="218"/>
      <c r="CW5" s="218"/>
      <c r="CX5" s="218"/>
      <c r="CY5" s="218"/>
      <c r="CZ5" s="218"/>
      <c r="DA5" s="218"/>
      <c r="DB5" s="218"/>
      <c r="DC5" s="218"/>
      <c r="DD5" s="218"/>
      <c r="DE5" s="218"/>
      <c r="DF5" s="218"/>
      <c r="DG5" s="218"/>
      <c r="DH5" s="218"/>
      <c r="DI5" s="218"/>
      <c r="DJ5" s="218"/>
      <c r="DK5" s="218"/>
      <c r="DL5" s="218"/>
      <c r="DM5" s="218"/>
      <c r="DN5" s="218"/>
      <c r="DO5" s="218"/>
      <c r="DP5" s="218"/>
      <c r="DQ5" s="218"/>
      <c r="DR5" s="218"/>
      <c r="DS5" s="218"/>
      <c r="DT5" s="218"/>
      <c r="DU5" s="218"/>
      <c r="DV5" s="218"/>
      <c r="DW5" s="218"/>
      <c r="DX5" s="218"/>
      <c r="DY5" s="218"/>
      <c r="DZ5" s="218"/>
      <c r="EA5" s="218"/>
      <c r="EB5" s="218"/>
      <c r="EC5" s="218"/>
      <c r="ED5" s="218"/>
      <c r="EE5" s="218"/>
      <c r="EF5" s="218"/>
      <c r="EG5" s="218"/>
      <c r="EH5" s="218"/>
      <c r="EI5" s="218"/>
      <c r="EJ5" s="218"/>
      <c r="EK5" s="218"/>
      <c r="EL5" s="218"/>
      <c r="EM5" s="218"/>
      <c r="EN5" s="218"/>
      <c r="EO5" s="218"/>
      <c r="EP5" s="218"/>
      <c r="EQ5" s="218"/>
      <c r="ER5" s="218"/>
      <c r="ES5" s="218"/>
      <c r="ET5" s="218"/>
      <c r="EU5" s="218"/>
      <c r="EV5" s="218"/>
      <c r="EW5" s="218"/>
      <c r="EX5" s="218"/>
      <c r="EY5" s="218"/>
      <c r="EZ5" s="218"/>
      <c r="FA5" s="218"/>
      <c r="FB5" s="218"/>
      <c r="FC5" s="218"/>
      <c r="FD5" s="218"/>
      <c r="FE5" s="218"/>
      <c r="FF5" s="218"/>
      <c r="FG5" s="218"/>
      <c r="FH5" s="218"/>
      <c r="FI5" s="218"/>
      <c r="FJ5" s="218"/>
      <c r="FK5" s="218"/>
      <c r="FL5" s="218"/>
      <c r="FM5" s="218"/>
      <c r="FN5" s="218"/>
      <c r="FO5" s="218"/>
      <c r="FP5" s="218"/>
      <c r="FQ5" s="218"/>
      <c r="FR5" s="218"/>
      <c r="FS5" s="218"/>
      <c r="FT5" s="218"/>
      <c r="FU5" s="218"/>
      <c r="FV5" s="218"/>
      <c r="FW5" s="218"/>
      <c r="FX5" s="218"/>
      <c r="FY5" s="218"/>
      <c r="FZ5" s="218"/>
      <c r="GA5" s="218"/>
      <c r="GB5" s="218"/>
      <c r="GC5" s="218"/>
      <c r="GD5" s="218"/>
      <c r="GE5" s="218"/>
      <c r="GF5" s="218"/>
      <c r="GG5" s="218"/>
      <c r="GH5" s="218"/>
      <c r="GI5" s="218"/>
      <c r="GJ5" s="218"/>
      <c r="GK5" s="218"/>
      <c r="GL5" s="218"/>
      <c r="GM5" s="218"/>
      <c r="GN5" s="218"/>
      <c r="GO5" s="218"/>
      <c r="GP5" s="218"/>
      <c r="GQ5" s="218"/>
      <c r="GR5" s="218"/>
      <c r="GS5" s="218"/>
      <c r="GT5" s="218"/>
      <c r="GU5" s="218"/>
      <c r="GV5" s="218"/>
      <c r="GW5" s="218"/>
      <c r="GX5" s="218"/>
      <c r="GY5" s="218"/>
      <c r="GZ5" s="218"/>
      <c r="HA5" s="218"/>
      <c r="HB5" s="218"/>
      <c r="HC5" s="218"/>
      <c r="HD5" s="218"/>
      <c r="HE5" s="218"/>
      <c r="HF5" s="218"/>
      <c r="HG5" s="218"/>
      <c r="HH5" s="218"/>
      <c r="HI5" s="218"/>
      <c r="HJ5" s="218"/>
      <c r="HK5" s="218"/>
      <c r="HL5" s="218"/>
      <c r="HM5" s="218"/>
      <c r="HN5" s="218"/>
      <c r="HO5" s="218"/>
      <c r="HP5" s="218"/>
      <c r="HQ5" s="218"/>
      <c r="HR5" s="218"/>
      <c r="HS5" s="218"/>
      <c r="HT5" s="218"/>
      <c r="HU5" s="218"/>
      <c r="HV5" s="218"/>
      <c r="HW5" s="218"/>
      <c r="HX5" s="218"/>
      <c r="HY5" s="218"/>
      <c r="HZ5" s="218"/>
      <c r="IA5" s="218"/>
      <c r="IB5" s="218"/>
      <c r="IC5" s="218"/>
      <c r="ID5" s="218"/>
      <c r="IE5" s="218"/>
      <c r="IF5" s="218"/>
      <c r="IG5" s="218"/>
      <c r="IH5" s="218"/>
      <c r="II5" s="218"/>
      <c r="IJ5" s="218"/>
      <c r="IK5" s="218"/>
      <c r="IL5" s="218"/>
      <c r="IM5" s="218"/>
      <c r="IN5" s="218"/>
      <c r="IO5" s="218"/>
      <c r="IP5" s="218"/>
      <c r="IQ5" s="218"/>
      <c r="IR5" s="218"/>
      <c r="IS5" s="218"/>
      <c r="IT5" s="218"/>
      <c r="IU5" s="218"/>
      <c r="IV5" s="218"/>
      <c r="IW5" s="218"/>
      <c r="IX5" s="218"/>
      <c r="IY5" s="218"/>
      <c r="IZ5" s="218"/>
      <c r="JA5" s="218"/>
      <c r="JB5" s="218"/>
      <c r="JC5" s="218"/>
      <c r="JD5" s="218"/>
      <c r="JE5" s="218"/>
    </row>
    <row r="6" spans="1:265" ht="15" customHeight="1">
      <c r="A6" s="214" t="s">
        <v>453</v>
      </c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8"/>
      <c r="BN6" s="218"/>
      <c r="BO6" s="218"/>
      <c r="BP6" s="218"/>
      <c r="BQ6" s="218"/>
      <c r="BR6" s="218"/>
      <c r="BS6" s="218"/>
      <c r="BT6" s="218"/>
      <c r="BU6" s="218"/>
      <c r="BV6" s="218"/>
      <c r="BW6" s="218"/>
      <c r="BX6" s="218"/>
      <c r="BY6" s="218"/>
      <c r="BZ6" s="218"/>
      <c r="CA6" s="218"/>
      <c r="CB6" s="218"/>
      <c r="CC6" s="218"/>
      <c r="CD6" s="218"/>
      <c r="CE6" s="218"/>
      <c r="CF6" s="218"/>
      <c r="CG6" s="218"/>
      <c r="CH6" s="218"/>
      <c r="CI6" s="218"/>
      <c r="CJ6" s="218"/>
      <c r="CK6" s="218"/>
      <c r="CL6" s="218"/>
      <c r="CM6" s="218"/>
      <c r="CN6" s="218"/>
      <c r="CO6" s="218"/>
      <c r="CP6" s="218"/>
      <c r="CQ6" s="218"/>
      <c r="CR6" s="218"/>
      <c r="CS6" s="218"/>
      <c r="CT6" s="218"/>
      <c r="CU6" s="218"/>
      <c r="CV6" s="218"/>
      <c r="CW6" s="218"/>
      <c r="CX6" s="218"/>
      <c r="CY6" s="218"/>
      <c r="CZ6" s="218"/>
      <c r="DA6" s="218"/>
      <c r="DB6" s="218"/>
      <c r="DC6" s="218"/>
      <c r="DD6" s="218"/>
      <c r="DE6" s="218"/>
      <c r="DF6" s="218"/>
      <c r="DG6" s="218"/>
      <c r="DH6" s="218"/>
      <c r="DI6" s="218"/>
      <c r="DJ6" s="218"/>
      <c r="DK6" s="218"/>
      <c r="DL6" s="218"/>
      <c r="DM6" s="218"/>
      <c r="DN6" s="218"/>
      <c r="DO6" s="218"/>
      <c r="DP6" s="218"/>
      <c r="DQ6" s="218"/>
      <c r="DR6" s="218"/>
      <c r="DS6" s="218"/>
      <c r="DT6" s="218"/>
      <c r="DU6" s="218"/>
      <c r="DV6" s="218"/>
      <c r="DW6" s="218"/>
      <c r="DX6" s="218"/>
      <c r="DY6" s="218"/>
      <c r="DZ6" s="218"/>
      <c r="EA6" s="218"/>
      <c r="EB6" s="218"/>
      <c r="EC6" s="218"/>
      <c r="ED6" s="218"/>
      <c r="EE6" s="218"/>
      <c r="EF6" s="218"/>
      <c r="EG6" s="218"/>
      <c r="EH6" s="218"/>
      <c r="EI6" s="218"/>
      <c r="EJ6" s="218"/>
      <c r="EK6" s="218"/>
      <c r="EL6" s="218"/>
      <c r="EM6" s="218"/>
      <c r="EN6" s="218"/>
      <c r="EO6" s="218"/>
      <c r="EP6" s="218"/>
      <c r="EQ6" s="218"/>
      <c r="ER6" s="218"/>
      <c r="ES6" s="218"/>
      <c r="ET6" s="218"/>
      <c r="EU6" s="218"/>
      <c r="EV6" s="218"/>
      <c r="EW6" s="218"/>
      <c r="EX6" s="218"/>
      <c r="EY6" s="218"/>
      <c r="EZ6" s="218"/>
      <c r="FA6" s="218"/>
      <c r="FB6" s="218"/>
      <c r="FC6" s="218"/>
      <c r="FD6" s="218"/>
      <c r="FE6" s="218"/>
      <c r="FF6" s="218"/>
      <c r="FG6" s="218"/>
      <c r="FH6" s="218"/>
      <c r="FI6" s="218"/>
      <c r="FJ6" s="218"/>
      <c r="FK6" s="218"/>
      <c r="FL6" s="218"/>
      <c r="FM6" s="218"/>
      <c r="FN6" s="218"/>
      <c r="FO6" s="218"/>
      <c r="FP6" s="218"/>
      <c r="FQ6" s="218"/>
      <c r="FR6" s="218"/>
      <c r="FS6" s="218"/>
      <c r="FT6" s="218"/>
      <c r="FU6" s="218"/>
      <c r="FV6" s="218"/>
      <c r="FW6" s="218"/>
      <c r="FX6" s="218"/>
      <c r="FY6" s="218"/>
      <c r="FZ6" s="218"/>
      <c r="GA6" s="218"/>
      <c r="GB6" s="218"/>
      <c r="GC6" s="218"/>
      <c r="GD6" s="218"/>
      <c r="GE6" s="218"/>
      <c r="GF6" s="218"/>
      <c r="GG6" s="218"/>
      <c r="GH6" s="218"/>
      <c r="GI6" s="218"/>
      <c r="GJ6" s="218"/>
      <c r="GK6" s="218"/>
      <c r="GL6" s="218"/>
      <c r="GM6" s="218"/>
      <c r="GN6" s="218"/>
      <c r="GO6" s="218"/>
      <c r="GP6" s="218"/>
      <c r="GQ6" s="218"/>
      <c r="GR6" s="218"/>
      <c r="GS6" s="218"/>
      <c r="GT6" s="218"/>
      <c r="GU6" s="218"/>
      <c r="GV6" s="218"/>
      <c r="GW6" s="218"/>
      <c r="GX6" s="218"/>
      <c r="GY6" s="218"/>
      <c r="GZ6" s="218"/>
      <c r="HA6" s="218"/>
      <c r="HB6" s="218"/>
      <c r="HC6" s="218"/>
      <c r="HD6" s="218"/>
      <c r="HE6" s="218"/>
      <c r="HF6" s="218"/>
      <c r="HG6" s="218"/>
      <c r="HH6" s="218"/>
      <c r="HI6" s="218"/>
      <c r="HJ6" s="218"/>
      <c r="HK6" s="218"/>
      <c r="HL6" s="218"/>
      <c r="HM6" s="218"/>
      <c r="HN6" s="218"/>
      <c r="HO6" s="218"/>
      <c r="HP6" s="218"/>
      <c r="HQ6" s="218"/>
      <c r="HR6" s="218"/>
      <c r="HS6" s="218"/>
      <c r="HT6" s="218"/>
      <c r="HU6" s="218"/>
      <c r="HV6" s="218"/>
      <c r="HW6" s="218"/>
      <c r="HX6" s="218"/>
      <c r="HY6" s="218"/>
      <c r="HZ6" s="218"/>
      <c r="IA6" s="218"/>
      <c r="IB6" s="218"/>
      <c r="IC6" s="218"/>
      <c r="ID6" s="218"/>
      <c r="IE6" s="218"/>
      <c r="IF6" s="218"/>
      <c r="IG6" s="218"/>
      <c r="IH6" s="218"/>
      <c r="II6" s="218"/>
      <c r="IJ6" s="218"/>
      <c r="IK6" s="218"/>
      <c r="IL6" s="218"/>
      <c r="IM6" s="218"/>
      <c r="IN6" s="218"/>
      <c r="IO6" s="218"/>
      <c r="IP6" s="218"/>
      <c r="IQ6" s="218"/>
      <c r="IR6" s="218"/>
      <c r="IS6" s="218"/>
      <c r="IT6" s="218"/>
      <c r="IU6" s="218"/>
      <c r="IV6" s="218"/>
      <c r="IW6" s="218"/>
      <c r="IX6" s="218"/>
      <c r="IY6" s="218"/>
      <c r="IZ6" s="218"/>
      <c r="JA6" s="218"/>
      <c r="JB6" s="218"/>
      <c r="JC6" s="218"/>
      <c r="JD6" s="218"/>
      <c r="JE6" s="218"/>
    </row>
    <row r="7" spans="1:265" ht="18" customHeight="1">
      <c r="A7" s="219" t="s">
        <v>454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</row>
    <row r="8" spans="1:265">
      <c r="A8" s="220"/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</row>
    <row r="9" spans="1:265">
      <c r="A9" s="59" t="s">
        <v>389</v>
      </c>
      <c r="B9" s="221"/>
      <c r="C9" s="221"/>
      <c r="D9" s="222"/>
      <c r="E9" s="222"/>
      <c r="F9" s="222"/>
      <c r="G9" s="222"/>
      <c r="H9" s="222"/>
      <c r="I9" s="223"/>
      <c r="J9" s="223"/>
      <c r="K9" s="221"/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5" t="s">
        <v>318</v>
      </c>
      <c r="AK9" s="226"/>
      <c r="AL9" s="226"/>
      <c r="AM9" s="226"/>
      <c r="AN9" s="226"/>
      <c r="AO9" s="226"/>
      <c r="AP9" s="226"/>
      <c r="AQ9" s="226"/>
      <c r="AR9" s="226"/>
      <c r="AS9" s="226"/>
      <c r="AT9" s="226"/>
      <c r="AU9" s="226"/>
      <c r="AV9" s="226"/>
      <c r="AW9" s="226"/>
      <c r="AX9" s="226"/>
      <c r="AY9" s="226"/>
      <c r="AZ9" s="226"/>
      <c r="BA9" s="226"/>
      <c r="BB9" s="226"/>
      <c r="BC9" s="226"/>
      <c r="BD9" s="226"/>
      <c r="BE9" s="226"/>
      <c r="BF9" s="226"/>
      <c r="BG9" s="226"/>
      <c r="BH9" s="226"/>
      <c r="BI9" s="226"/>
      <c r="BJ9" s="226"/>
      <c r="BK9" s="226"/>
      <c r="BL9" s="226"/>
      <c r="BM9" s="226"/>
      <c r="BN9" s="226"/>
      <c r="BO9" s="226"/>
      <c r="BP9" s="226"/>
      <c r="BQ9" s="226"/>
      <c r="BR9" s="226"/>
      <c r="BS9" s="226"/>
      <c r="BT9" s="226"/>
      <c r="BU9" s="226"/>
      <c r="BV9" s="226"/>
      <c r="BW9" s="226"/>
      <c r="BX9" s="226"/>
      <c r="BY9" s="226"/>
      <c r="BZ9" s="226"/>
      <c r="CA9" s="226"/>
      <c r="CB9" s="226"/>
      <c r="CC9" s="226"/>
      <c r="CD9" s="226"/>
      <c r="CE9" s="226"/>
      <c r="CF9" s="226"/>
      <c r="CG9" s="226"/>
      <c r="CH9" s="226"/>
      <c r="CI9" s="226"/>
      <c r="CJ9" s="226"/>
      <c r="CK9" s="226"/>
      <c r="CL9" s="226"/>
      <c r="CM9" s="226"/>
      <c r="CN9" s="226"/>
      <c r="CO9" s="226"/>
      <c r="CP9" s="226"/>
      <c r="CQ9" s="226"/>
      <c r="CR9" s="226"/>
      <c r="CS9" s="226"/>
      <c r="CT9" s="226"/>
      <c r="CU9" s="226"/>
      <c r="CV9" s="226"/>
      <c r="CW9" s="226"/>
      <c r="CX9" s="226"/>
      <c r="CY9" s="226"/>
      <c r="CZ9" s="226"/>
      <c r="DA9" s="226"/>
      <c r="DB9" s="226"/>
      <c r="DC9" s="226"/>
      <c r="DD9" s="226"/>
      <c r="DE9" s="226"/>
      <c r="DF9" s="226"/>
      <c r="DG9" s="226"/>
      <c r="DH9" s="226"/>
      <c r="DI9" s="226"/>
      <c r="DJ9" s="226"/>
      <c r="DK9" s="226"/>
      <c r="DL9" s="226"/>
      <c r="DM9" s="226"/>
      <c r="DN9" s="226"/>
      <c r="DO9" s="226"/>
      <c r="DP9" s="226"/>
      <c r="DQ9" s="226"/>
      <c r="DR9" s="226"/>
      <c r="DS9" s="226"/>
      <c r="DT9" s="226"/>
      <c r="DU9" s="226"/>
      <c r="DV9" s="226"/>
      <c r="DW9" s="226"/>
      <c r="DX9" s="226"/>
      <c r="DY9" s="226"/>
      <c r="DZ9" s="226"/>
      <c r="EA9" s="226"/>
      <c r="EB9" s="226"/>
      <c r="EC9" s="226"/>
      <c r="ED9" s="226"/>
      <c r="EE9" s="226"/>
      <c r="EF9" s="226"/>
      <c r="EG9" s="226"/>
      <c r="EH9" s="226"/>
      <c r="EI9" s="226"/>
      <c r="EJ9" s="226"/>
      <c r="EK9" s="226"/>
      <c r="EL9" s="226"/>
      <c r="EM9" s="226"/>
      <c r="EN9" s="226"/>
      <c r="EO9" s="226"/>
      <c r="EP9" s="226"/>
      <c r="EQ9" s="226"/>
      <c r="ER9" s="226"/>
      <c r="ES9" s="226"/>
      <c r="ET9" s="226"/>
      <c r="EU9" s="226"/>
      <c r="EV9" s="226"/>
      <c r="EW9" s="226"/>
      <c r="EX9" s="226"/>
      <c r="EY9" s="226"/>
      <c r="EZ9" s="226"/>
      <c r="FA9" s="226"/>
      <c r="FB9" s="226"/>
      <c r="FC9" s="226"/>
      <c r="FD9" s="226"/>
      <c r="FE9" s="226"/>
      <c r="FF9" s="226"/>
      <c r="FG9" s="226"/>
      <c r="FH9" s="226"/>
      <c r="FI9" s="226"/>
      <c r="FJ9" s="226"/>
      <c r="FK9" s="226"/>
      <c r="FL9" s="226"/>
      <c r="FM9" s="226"/>
      <c r="FN9" s="226"/>
      <c r="FO9" s="226"/>
      <c r="FP9" s="226"/>
      <c r="FQ9" s="226"/>
      <c r="FR9" s="226"/>
      <c r="FS9" s="226"/>
      <c r="FT9" s="226"/>
      <c r="FU9" s="226"/>
      <c r="FV9" s="226"/>
      <c r="FW9" s="226"/>
      <c r="FX9" s="226"/>
      <c r="FY9" s="226"/>
      <c r="FZ9" s="226"/>
      <c r="GA9" s="226"/>
      <c r="GB9" s="226"/>
      <c r="GC9" s="226"/>
      <c r="GD9" s="226"/>
      <c r="GE9" s="226"/>
      <c r="GF9" s="226"/>
      <c r="GG9" s="226"/>
      <c r="GH9" s="226"/>
      <c r="GI9" s="226"/>
      <c r="GJ9" s="226"/>
      <c r="GK9" s="226"/>
      <c r="GL9" s="226"/>
      <c r="GM9" s="226"/>
      <c r="GN9" s="226"/>
      <c r="GO9" s="226"/>
      <c r="GP9" s="226"/>
      <c r="GQ9" s="226"/>
      <c r="GR9" s="226"/>
      <c r="GS9" s="226"/>
      <c r="GT9" s="226"/>
      <c r="GU9" s="226"/>
      <c r="GV9" s="226"/>
      <c r="GW9" s="226"/>
      <c r="GX9" s="226"/>
      <c r="GY9" s="226"/>
      <c r="GZ9" s="226"/>
      <c r="HA9" s="226"/>
      <c r="HB9" s="226"/>
      <c r="HC9" s="226"/>
      <c r="HD9" s="226"/>
      <c r="HE9" s="226"/>
      <c r="HF9" s="226"/>
      <c r="HG9" s="226"/>
      <c r="HH9" s="226"/>
      <c r="HI9" s="226"/>
      <c r="HJ9" s="226"/>
      <c r="HK9" s="226"/>
      <c r="HL9" s="226"/>
      <c r="HM9" s="226"/>
      <c r="HN9" s="226"/>
      <c r="HO9" s="226"/>
      <c r="HP9" s="226"/>
      <c r="HQ9" s="226"/>
      <c r="HR9" s="226"/>
      <c r="HS9" s="226"/>
      <c r="HT9" s="226"/>
      <c r="HU9" s="226"/>
      <c r="HV9" s="226"/>
      <c r="HW9" s="226"/>
      <c r="HX9" s="226"/>
      <c r="HY9" s="226"/>
      <c r="HZ9" s="226"/>
      <c r="IA9" s="226"/>
      <c r="IB9" s="226"/>
      <c r="IC9" s="226"/>
      <c r="ID9" s="226"/>
      <c r="IE9" s="226"/>
      <c r="IF9" s="226"/>
      <c r="IG9" s="226"/>
      <c r="IH9" s="226"/>
      <c r="II9" s="226"/>
      <c r="IJ9" s="226"/>
      <c r="IK9" s="226"/>
      <c r="IL9" s="226"/>
      <c r="IM9" s="226"/>
      <c r="IN9" s="226"/>
      <c r="IO9" s="226"/>
      <c r="IP9" s="226"/>
      <c r="IQ9" s="226"/>
      <c r="IR9" s="226"/>
      <c r="IS9" s="226"/>
      <c r="IT9" s="226"/>
      <c r="IU9" s="226"/>
      <c r="IV9" s="226"/>
      <c r="IW9" s="226"/>
      <c r="IX9" s="226"/>
      <c r="IY9" s="226"/>
      <c r="IZ9" s="226"/>
      <c r="JA9" s="226"/>
      <c r="JB9" s="226"/>
      <c r="JC9" s="226"/>
      <c r="JD9" s="226"/>
      <c r="JE9" s="226"/>
    </row>
    <row r="10" spans="1:265" ht="15" customHeight="1">
      <c r="A10" s="227" t="s">
        <v>265</v>
      </c>
      <c r="B10" s="228"/>
      <c r="C10" s="228" t="s">
        <v>6</v>
      </c>
      <c r="D10" s="229" t="s">
        <v>266</v>
      </c>
      <c r="E10" s="229" t="s">
        <v>9</v>
      </c>
      <c r="F10" s="227" t="s">
        <v>10</v>
      </c>
      <c r="G10" s="229" t="s">
        <v>267</v>
      </c>
      <c r="H10" s="229" t="s">
        <v>9</v>
      </c>
      <c r="I10" s="229" t="s">
        <v>12</v>
      </c>
      <c r="J10" s="230"/>
      <c r="K10" s="229" t="s">
        <v>14</v>
      </c>
      <c r="L10" s="231" t="s">
        <v>268</v>
      </c>
      <c r="M10" s="231"/>
      <c r="N10" s="231"/>
      <c r="O10" s="231"/>
      <c r="P10" s="231" t="s">
        <v>269</v>
      </c>
      <c r="Q10" s="231"/>
      <c r="R10" s="231"/>
      <c r="S10" s="231"/>
      <c r="T10" s="231" t="s">
        <v>270</v>
      </c>
      <c r="U10" s="231"/>
      <c r="V10" s="231"/>
      <c r="W10" s="231"/>
      <c r="X10" s="231" t="s">
        <v>314</v>
      </c>
      <c r="Y10" s="231"/>
      <c r="Z10" s="231"/>
      <c r="AA10" s="231"/>
      <c r="AB10" s="231" t="s">
        <v>272</v>
      </c>
      <c r="AC10" s="231"/>
      <c r="AD10" s="231"/>
      <c r="AE10" s="231"/>
      <c r="AF10" s="232" t="s">
        <v>390</v>
      </c>
      <c r="AG10" s="232"/>
      <c r="AH10" s="233" t="s">
        <v>391</v>
      </c>
      <c r="AI10" s="233" t="s">
        <v>277</v>
      </c>
      <c r="AJ10" s="180" t="s">
        <v>278</v>
      </c>
      <c r="AK10" s="234"/>
      <c r="AL10" s="234"/>
      <c r="AM10" s="234"/>
      <c r="AN10" s="234"/>
      <c r="AO10" s="234"/>
      <c r="AP10" s="234"/>
      <c r="AQ10" s="234"/>
      <c r="AR10" s="234"/>
      <c r="AS10" s="234"/>
      <c r="AT10" s="234"/>
      <c r="AU10" s="234"/>
      <c r="AV10" s="234"/>
      <c r="AW10" s="234"/>
      <c r="AX10" s="234"/>
      <c r="AY10" s="234"/>
      <c r="AZ10" s="234"/>
      <c r="BA10" s="234"/>
      <c r="BB10" s="234"/>
      <c r="BC10" s="234"/>
      <c r="BD10" s="234"/>
      <c r="BE10" s="234"/>
      <c r="BF10" s="234"/>
      <c r="BG10" s="234"/>
      <c r="BH10" s="234"/>
      <c r="BI10" s="234"/>
      <c r="BJ10" s="234"/>
      <c r="BK10" s="234"/>
      <c r="BL10" s="234"/>
      <c r="BM10" s="234"/>
      <c r="BN10" s="234"/>
      <c r="BO10" s="234"/>
      <c r="BP10" s="234"/>
      <c r="BQ10" s="234"/>
      <c r="BR10" s="234"/>
      <c r="BS10" s="234"/>
      <c r="BT10" s="234"/>
      <c r="BU10" s="234"/>
      <c r="BV10" s="234"/>
      <c r="BW10" s="234"/>
      <c r="BX10" s="234"/>
      <c r="BY10" s="234"/>
      <c r="BZ10" s="234"/>
      <c r="CA10" s="234"/>
      <c r="CB10" s="234"/>
      <c r="CC10" s="234"/>
      <c r="CD10" s="234"/>
      <c r="CE10" s="234"/>
      <c r="CF10" s="234"/>
      <c r="CG10" s="234"/>
      <c r="CH10" s="234"/>
      <c r="CI10" s="234"/>
      <c r="CJ10" s="234"/>
      <c r="CK10" s="234"/>
      <c r="CL10" s="234"/>
      <c r="CM10" s="234"/>
      <c r="CN10" s="234"/>
      <c r="CO10" s="234"/>
      <c r="CP10" s="234"/>
      <c r="CQ10" s="234"/>
      <c r="CR10" s="234"/>
      <c r="CS10" s="234"/>
      <c r="CT10" s="234"/>
      <c r="CU10" s="234"/>
      <c r="CV10" s="234"/>
      <c r="CW10" s="234"/>
      <c r="CX10" s="234"/>
      <c r="CY10" s="234"/>
      <c r="CZ10" s="234"/>
      <c r="DA10" s="234"/>
      <c r="DB10" s="234"/>
      <c r="DC10" s="234"/>
      <c r="DD10" s="234"/>
      <c r="DE10" s="234"/>
      <c r="DF10" s="234"/>
      <c r="DG10" s="234"/>
      <c r="DH10" s="234"/>
      <c r="DI10" s="234"/>
      <c r="DJ10" s="234"/>
      <c r="DK10" s="234"/>
      <c r="DL10" s="234"/>
      <c r="DM10" s="234"/>
      <c r="DN10" s="234"/>
      <c r="DO10" s="234"/>
      <c r="DP10" s="234"/>
      <c r="DQ10" s="234"/>
      <c r="DR10" s="234"/>
      <c r="DS10" s="234"/>
      <c r="DT10" s="234"/>
      <c r="DU10" s="234"/>
      <c r="DV10" s="234"/>
      <c r="DW10" s="234"/>
      <c r="DX10" s="234"/>
      <c r="DY10" s="234"/>
      <c r="DZ10" s="234"/>
      <c r="EA10" s="234"/>
      <c r="EB10" s="234"/>
      <c r="EC10" s="234"/>
      <c r="ED10" s="234"/>
      <c r="EE10" s="234"/>
      <c r="EF10" s="234"/>
      <c r="EG10" s="234"/>
      <c r="EH10" s="234"/>
      <c r="EI10" s="234"/>
      <c r="EJ10" s="234"/>
      <c r="EK10" s="234"/>
      <c r="EL10" s="234"/>
      <c r="EM10" s="234"/>
      <c r="EN10" s="234"/>
      <c r="EO10" s="234"/>
      <c r="EP10" s="234"/>
      <c r="EQ10" s="234"/>
      <c r="ER10" s="234"/>
      <c r="ES10" s="234"/>
      <c r="ET10" s="234"/>
      <c r="EU10" s="234"/>
      <c r="EV10" s="234"/>
      <c r="EW10" s="234"/>
      <c r="EX10" s="234"/>
      <c r="EY10" s="234"/>
      <c r="EZ10" s="234"/>
      <c r="FA10" s="234"/>
      <c r="FB10" s="234"/>
      <c r="FC10" s="234"/>
      <c r="FD10" s="234"/>
      <c r="FE10" s="234"/>
      <c r="FF10" s="234"/>
      <c r="FG10" s="234"/>
      <c r="FH10" s="234"/>
      <c r="FI10" s="234"/>
      <c r="FJ10" s="234"/>
      <c r="FK10" s="234"/>
      <c r="FL10" s="234"/>
      <c r="FM10" s="234"/>
      <c r="FN10" s="234"/>
      <c r="FO10" s="234"/>
      <c r="FP10" s="234"/>
      <c r="FQ10" s="234"/>
      <c r="FR10" s="234"/>
      <c r="FS10" s="234"/>
      <c r="FT10" s="234"/>
      <c r="FU10" s="234"/>
      <c r="FV10" s="234"/>
      <c r="FW10" s="234"/>
      <c r="FX10" s="234"/>
      <c r="FY10" s="234"/>
      <c r="FZ10" s="234"/>
      <c r="GA10" s="234"/>
      <c r="GB10" s="234"/>
      <c r="GC10" s="234"/>
      <c r="GD10" s="234"/>
      <c r="GE10" s="234"/>
      <c r="GF10" s="234"/>
      <c r="GG10" s="234"/>
      <c r="GH10" s="234"/>
      <c r="GI10" s="234"/>
      <c r="GJ10" s="234"/>
      <c r="GK10" s="234"/>
      <c r="GL10" s="234"/>
      <c r="GM10" s="234"/>
      <c r="GN10" s="234"/>
      <c r="GO10" s="234"/>
      <c r="GP10" s="234"/>
      <c r="GQ10" s="234"/>
      <c r="GR10" s="234"/>
      <c r="GS10" s="234"/>
      <c r="GT10" s="234"/>
      <c r="GU10" s="234"/>
      <c r="GV10" s="234"/>
      <c r="GW10" s="234"/>
      <c r="GX10" s="234"/>
      <c r="GY10" s="234"/>
      <c r="GZ10" s="234"/>
      <c r="HA10" s="234"/>
      <c r="HB10" s="234"/>
      <c r="HC10" s="234"/>
      <c r="HD10" s="234"/>
      <c r="HE10" s="234"/>
      <c r="HF10" s="234"/>
      <c r="HG10" s="234"/>
      <c r="HH10" s="234"/>
      <c r="HI10" s="234"/>
      <c r="HJ10" s="234"/>
      <c r="HK10" s="234"/>
      <c r="HL10" s="234"/>
      <c r="HM10" s="234"/>
      <c r="HN10" s="234"/>
      <c r="HO10" s="234"/>
      <c r="HP10" s="234"/>
      <c r="HQ10" s="234"/>
      <c r="HR10" s="234"/>
      <c r="HS10" s="234"/>
      <c r="HT10" s="234"/>
      <c r="HU10" s="234"/>
      <c r="HV10" s="234"/>
      <c r="HW10" s="234"/>
      <c r="HX10" s="234"/>
      <c r="HY10" s="234"/>
      <c r="HZ10" s="234"/>
      <c r="IA10" s="234"/>
      <c r="IB10" s="234"/>
      <c r="IC10" s="234"/>
      <c r="ID10" s="234"/>
      <c r="IE10" s="234"/>
      <c r="IF10" s="234"/>
      <c r="IG10" s="234"/>
      <c r="IH10" s="234"/>
      <c r="II10" s="234"/>
      <c r="IJ10" s="234"/>
      <c r="IK10" s="234"/>
      <c r="IL10" s="234"/>
      <c r="IM10" s="234"/>
      <c r="IN10" s="234"/>
      <c r="IO10" s="234"/>
      <c r="IP10" s="234"/>
      <c r="IQ10" s="234"/>
      <c r="IR10" s="234"/>
      <c r="IS10" s="234"/>
      <c r="IT10" s="234"/>
      <c r="IU10" s="234"/>
      <c r="IV10" s="234"/>
      <c r="IW10" s="234"/>
      <c r="IX10" s="234"/>
      <c r="IY10" s="234"/>
      <c r="IZ10" s="234"/>
      <c r="JA10" s="234"/>
      <c r="JB10" s="234"/>
      <c r="JC10" s="234"/>
      <c r="JD10" s="234"/>
      <c r="JE10" s="234"/>
    </row>
    <row r="11" spans="1:265" ht="52.5" customHeight="1">
      <c r="A11" s="227"/>
      <c r="B11" s="228"/>
      <c r="C11" s="228"/>
      <c r="D11" s="229"/>
      <c r="E11" s="229"/>
      <c r="F11" s="227"/>
      <c r="G11" s="229"/>
      <c r="H11" s="229"/>
      <c r="I11" s="229"/>
      <c r="J11" s="230"/>
      <c r="K11" s="229"/>
      <c r="L11" s="235" t="s">
        <v>392</v>
      </c>
      <c r="M11" s="235" t="s">
        <v>393</v>
      </c>
      <c r="N11" s="236" t="s">
        <v>282</v>
      </c>
      <c r="O11" s="235" t="s">
        <v>265</v>
      </c>
      <c r="P11" s="235" t="s">
        <v>392</v>
      </c>
      <c r="Q11" s="235" t="s">
        <v>393</v>
      </c>
      <c r="R11" s="236" t="s">
        <v>282</v>
      </c>
      <c r="S11" s="235" t="s">
        <v>265</v>
      </c>
      <c r="T11" s="235" t="s">
        <v>392</v>
      </c>
      <c r="U11" s="235" t="s">
        <v>393</v>
      </c>
      <c r="V11" s="236" t="s">
        <v>282</v>
      </c>
      <c r="W11" s="235" t="s">
        <v>265</v>
      </c>
      <c r="X11" s="235" t="s">
        <v>392</v>
      </c>
      <c r="Y11" s="235" t="s">
        <v>393</v>
      </c>
      <c r="Z11" s="236" t="s">
        <v>282</v>
      </c>
      <c r="AA11" s="235" t="s">
        <v>265</v>
      </c>
      <c r="AB11" s="235" t="s">
        <v>392</v>
      </c>
      <c r="AC11" s="235" t="s">
        <v>393</v>
      </c>
      <c r="AD11" s="236" t="s">
        <v>282</v>
      </c>
      <c r="AE11" s="235" t="s">
        <v>265</v>
      </c>
      <c r="AF11" s="235" t="s">
        <v>392</v>
      </c>
      <c r="AG11" s="235" t="s">
        <v>393</v>
      </c>
      <c r="AH11" s="233"/>
      <c r="AI11" s="233"/>
      <c r="AJ11" s="180"/>
      <c r="AK11" s="234"/>
      <c r="AL11" s="234"/>
      <c r="AM11" s="234"/>
      <c r="AN11" s="234"/>
      <c r="AO11" s="234"/>
      <c r="AP11" s="234"/>
      <c r="AQ11" s="234"/>
      <c r="AR11" s="234"/>
      <c r="AS11" s="234"/>
      <c r="AT11" s="234"/>
      <c r="AU11" s="234"/>
      <c r="AV11" s="234"/>
      <c r="AW11" s="234"/>
      <c r="AX11" s="234"/>
      <c r="AY11" s="234"/>
      <c r="AZ11" s="234"/>
      <c r="BA11" s="234"/>
      <c r="BB11" s="234"/>
      <c r="BC11" s="234"/>
      <c r="BD11" s="234"/>
      <c r="BE11" s="234"/>
      <c r="BF11" s="234"/>
      <c r="BG11" s="234"/>
      <c r="BH11" s="234"/>
      <c r="BI11" s="234"/>
      <c r="BJ11" s="234"/>
      <c r="BK11" s="234"/>
      <c r="BL11" s="234"/>
      <c r="BM11" s="234"/>
      <c r="BN11" s="234"/>
      <c r="BO11" s="234"/>
      <c r="BP11" s="234"/>
      <c r="BQ11" s="234"/>
      <c r="BR11" s="234"/>
      <c r="BS11" s="234"/>
      <c r="BT11" s="234"/>
      <c r="BU11" s="234"/>
      <c r="BV11" s="234"/>
      <c r="BW11" s="234"/>
      <c r="BX11" s="234"/>
      <c r="BY11" s="234"/>
      <c r="BZ11" s="234"/>
      <c r="CA11" s="234"/>
      <c r="CB11" s="234"/>
      <c r="CC11" s="234"/>
      <c r="CD11" s="234"/>
      <c r="CE11" s="234"/>
      <c r="CF11" s="234"/>
      <c r="CG11" s="234"/>
      <c r="CH11" s="234"/>
      <c r="CI11" s="234"/>
      <c r="CJ11" s="234"/>
      <c r="CK11" s="234"/>
      <c r="CL11" s="234"/>
      <c r="CM11" s="234"/>
      <c r="CN11" s="234"/>
      <c r="CO11" s="234"/>
      <c r="CP11" s="234"/>
      <c r="CQ11" s="234"/>
      <c r="CR11" s="234"/>
      <c r="CS11" s="234"/>
      <c r="CT11" s="234"/>
      <c r="CU11" s="234"/>
      <c r="CV11" s="234"/>
      <c r="CW11" s="234"/>
      <c r="CX11" s="234"/>
      <c r="CY11" s="234"/>
      <c r="CZ11" s="234"/>
      <c r="DA11" s="234"/>
      <c r="DB11" s="234"/>
      <c r="DC11" s="234"/>
      <c r="DD11" s="234"/>
      <c r="DE11" s="234"/>
      <c r="DF11" s="234"/>
      <c r="DG11" s="234"/>
      <c r="DH11" s="234"/>
      <c r="DI11" s="234"/>
      <c r="DJ11" s="234"/>
      <c r="DK11" s="234"/>
      <c r="DL11" s="234"/>
      <c r="DM11" s="234"/>
      <c r="DN11" s="234"/>
      <c r="DO11" s="234"/>
      <c r="DP11" s="234"/>
      <c r="DQ11" s="234"/>
      <c r="DR11" s="234"/>
      <c r="DS11" s="234"/>
      <c r="DT11" s="234"/>
      <c r="DU11" s="234"/>
      <c r="DV11" s="234"/>
      <c r="DW11" s="234"/>
      <c r="DX11" s="234"/>
      <c r="DY11" s="234"/>
      <c r="DZ11" s="234"/>
      <c r="EA11" s="234"/>
      <c r="EB11" s="234"/>
      <c r="EC11" s="234"/>
      <c r="ED11" s="234"/>
      <c r="EE11" s="234"/>
      <c r="EF11" s="234"/>
      <c r="EG11" s="234"/>
      <c r="EH11" s="234"/>
      <c r="EI11" s="234"/>
      <c r="EJ11" s="234"/>
      <c r="EK11" s="234"/>
      <c r="EL11" s="234"/>
      <c r="EM11" s="234"/>
      <c r="EN11" s="234"/>
      <c r="EO11" s="234"/>
      <c r="EP11" s="234"/>
      <c r="EQ11" s="234"/>
      <c r="ER11" s="234"/>
      <c r="ES11" s="234"/>
      <c r="ET11" s="234"/>
      <c r="EU11" s="234"/>
      <c r="EV11" s="234"/>
      <c r="EW11" s="234"/>
      <c r="EX11" s="234"/>
      <c r="EY11" s="234"/>
      <c r="EZ11" s="234"/>
      <c r="FA11" s="234"/>
      <c r="FB11" s="234"/>
      <c r="FC11" s="234"/>
      <c r="FD11" s="234"/>
      <c r="FE11" s="234"/>
      <c r="FF11" s="234"/>
      <c r="FG11" s="234"/>
      <c r="FH11" s="234"/>
      <c r="FI11" s="234"/>
      <c r="FJ11" s="234"/>
      <c r="FK11" s="234"/>
      <c r="FL11" s="234"/>
      <c r="FM11" s="234"/>
      <c r="FN11" s="234"/>
      <c r="FO11" s="234"/>
      <c r="FP11" s="234"/>
      <c r="FQ11" s="234"/>
      <c r="FR11" s="234"/>
      <c r="FS11" s="234"/>
      <c r="FT11" s="234"/>
      <c r="FU11" s="234"/>
      <c r="FV11" s="234"/>
      <c r="FW11" s="234"/>
      <c r="FX11" s="234"/>
      <c r="FY11" s="234"/>
      <c r="FZ11" s="234"/>
      <c r="GA11" s="234"/>
      <c r="GB11" s="234"/>
      <c r="GC11" s="234"/>
      <c r="GD11" s="234"/>
      <c r="GE11" s="234"/>
      <c r="GF11" s="234"/>
      <c r="GG11" s="234"/>
      <c r="GH11" s="234"/>
      <c r="GI11" s="234"/>
      <c r="GJ11" s="234"/>
      <c r="GK11" s="234"/>
      <c r="GL11" s="234"/>
      <c r="GM11" s="234"/>
      <c r="GN11" s="234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4"/>
      <c r="HA11" s="234"/>
      <c r="HB11" s="234"/>
      <c r="HC11" s="234"/>
      <c r="HD11" s="234"/>
      <c r="HE11" s="234"/>
      <c r="HF11" s="234"/>
      <c r="HG11" s="234"/>
      <c r="HH11" s="234"/>
      <c r="HI11" s="234"/>
      <c r="HJ11" s="234"/>
      <c r="HK11" s="234"/>
      <c r="HL11" s="234"/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4"/>
      <c r="IH11" s="234"/>
      <c r="II11" s="234"/>
      <c r="IJ11" s="234"/>
      <c r="IK11" s="234"/>
      <c r="IL11" s="234"/>
      <c r="IM11" s="234"/>
      <c r="IN11" s="234"/>
      <c r="IO11" s="234"/>
      <c r="IP11" s="234"/>
      <c r="IQ11" s="234"/>
      <c r="IR11" s="234"/>
      <c r="IS11" s="234"/>
      <c r="IT11" s="234"/>
      <c r="IU11" s="234"/>
      <c r="IV11" s="234"/>
      <c r="IW11" s="234"/>
      <c r="IX11" s="234"/>
      <c r="IY11" s="234"/>
      <c r="IZ11" s="234"/>
      <c r="JA11" s="234"/>
      <c r="JB11" s="234"/>
      <c r="JC11" s="234"/>
      <c r="JD11" s="234"/>
      <c r="JE11" s="234"/>
    </row>
    <row r="12" spans="1:265" ht="52.5" customHeight="1">
      <c r="A12" s="91">
        <v>1</v>
      </c>
      <c r="B12" s="128"/>
      <c r="C12" s="125">
        <v>30</v>
      </c>
      <c r="D12" s="94" t="s">
        <v>442</v>
      </c>
      <c r="E12" s="95" t="s">
        <v>142</v>
      </c>
      <c r="F12" s="96" t="s">
        <v>67</v>
      </c>
      <c r="G12" s="97" t="s">
        <v>443</v>
      </c>
      <c r="H12" s="95" t="s">
        <v>144</v>
      </c>
      <c r="I12" s="96" t="s">
        <v>145</v>
      </c>
      <c r="J12" s="96" t="s">
        <v>100</v>
      </c>
      <c r="K12" s="127" t="s">
        <v>39</v>
      </c>
      <c r="L12" s="238">
        <v>67.5</v>
      </c>
      <c r="M12" s="238">
        <v>73.400000000000006</v>
      </c>
      <c r="N12" s="239">
        <f>(L12+M12)/2</f>
        <v>70.45</v>
      </c>
      <c r="O12" s="240">
        <f>RANK(N12,N$12:N$15,0)</f>
        <v>4</v>
      </c>
      <c r="P12" s="238">
        <v>69.5</v>
      </c>
      <c r="Q12" s="238">
        <v>73.599999999999994</v>
      </c>
      <c r="R12" s="239">
        <f>(P12+Q12)/2</f>
        <v>71.55</v>
      </c>
      <c r="S12" s="240">
        <f>RANK(R12,R$12:R$15,0)</f>
        <v>1</v>
      </c>
      <c r="T12" s="238">
        <v>72.25</v>
      </c>
      <c r="U12" s="238">
        <v>73</v>
      </c>
      <c r="V12" s="239">
        <f>(T12+U12)/2</f>
        <v>72.625</v>
      </c>
      <c r="W12" s="240">
        <f>RANK(V12,V$12:V$15,0)</f>
        <v>1</v>
      </c>
      <c r="X12" s="238">
        <v>74</v>
      </c>
      <c r="Y12" s="238">
        <v>77</v>
      </c>
      <c r="Z12" s="239">
        <f>(X12+Y12)/2</f>
        <v>75.5</v>
      </c>
      <c r="AA12" s="240">
        <f>RANK(Z12,Z$12:Z$15,0)</f>
        <v>1</v>
      </c>
      <c r="AB12" s="238">
        <v>70.75</v>
      </c>
      <c r="AC12" s="238">
        <v>75.2</v>
      </c>
      <c r="AD12" s="239">
        <f>(AB12+AC12)/2</f>
        <v>72.974999999999994</v>
      </c>
      <c r="AE12" s="240">
        <f>RANK(AD12,AD$12:AD$15,0)</f>
        <v>1</v>
      </c>
      <c r="AF12" s="241">
        <f>(T12+X12+AB12+P12+L12)/5</f>
        <v>70.8</v>
      </c>
      <c r="AG12" s="241">
        <f>(U12+Y12+AC12+M12+Q12)/5-AH12</f>
        <v>74.440000000000012</v>
      </c>
      <c r="AH12" s="241"/>
      <c r="AI12" s="239">
        <f>(AF12+AG12)/2</f>
        <v>72.62</v>
      </c>
      <c r="AJ12" s="189" t="s">
        <v>67</v>
      </c>
      <c r="AK12" s="234"/>
      <c r="AL12" s="234"/>
      <c r="AM12" s="234"/>
      <c r="AN12" s="234"/>
      <c r="AO12" s="234"/>
      <c r="AP12" s="234"/>
      <c r="AQ12" s="234"/>
      <c r="AR12" s="234"/>
      <c r="AS12" s="234"/>
      <c r="AT12" s="234"/>
      <c r="AU12" s="234"/>
      <c r="AV12" s="234"/>
      <c r="AW12" s="234"/>
      <c r="AX12" s="234"/>
      <c r="AY12" s="234"/>
      <c r="AZ12" s="234"/>
      <c r="BA12" s="234"/>
      <c r="BB12" s="234"/>
      <c r="BC12" s="234"/>
      <c r="BD12" s="234"/>
      <c r="BE12" s="234"/>
      <c r="BF12" s="234"/>
      <c r="BG12" s="234"/>
      <c r="BH12" s="234"/>
      <c r="BI12" s="234"/>
      <c r="BJ12" s="234"/>
      <c r="BK12" s="234"/>
      <c r="BL12" s="234"/>
      <c r="BM12" s="234"/>
      <c r="BN12" s="234"/>
      <c r="BO12" s="234"/>
      <c r="BP12" s="234"/>
      <c r="BQ12" s="234"/>
      <c r="BR12" s="234"/>
      <c r="BS12" s="234"/>
      <c r="BT12" s="234"/>
      <c r="BU12" s="234"/>
      <c r="BV12" s="234"/>
      <c r="BW12" s="234"/>
      <c r="BX12" s="234"/>
      <c r="BY12" s="234"/>
      <c r="BZ12" s="234"/>
      <c r="CA12" s="234"/>
      <c r="CB12" s="234"/>
      <c r="CC12" s="234"/>
      <c r="CD12" s="234"/>
      <c r="CE12" s="234"/>
      <c r="CF12" s="234"/>
      <c r="CG12" s="234"/>
      <c r="CH12" s="234"/>
      <c r="CI12" s="234"/>
      <c r="CJ12" s="234"/>
      <c r="CK12" s="234"/>
      <c r="CL12" s="234"/>
      <c r="CM12" s="234"/>
      <c r="CN12" s="234"/>
      <c r="CO12" s="234"/>
      <c r="CP12" s="234"/>
      <c r="CQ12" s="234"/>
      <c r="CR12" s="234"/>
      <c r="CS12" s="234"/>
      <c r="CT12" s="234"/>
      <c r="CU12" s="234"/>
      <c r="CV12" s="234"/>
      <c r="CW12" s="234"/>
      <c r="CX12" s="234"/>
      <c r="CY12" s="234"/>
      <c r="CZ12" s="234"/>
      <c r="DA12" s="234"/>
      <c r="DB12" s="234"/>
      <c r="DC12" s="234"/>
      <c r="DD12" s="234"/>
      <c r="DE12" s="234"/>
      <c r="DF12" s="234"/>
      <c r="DG12" s="234"/>
      <c r="DH12" s="234"/>
      <c r="DI12" s="234"/>
      <c r="DJ12" s="234"/>
      <c r="DK12" s="234"/>
      <c r="DL12" s="234"/>
      <c r="DM12" s="234"/>
      <c r="DN12" s="234"/>
      <c r="DO12" s="234"/>
      <c r="DP12" s="234"/>
      <c r="DQ12" s="234"/>
      <c r="DR12" s="234"/>
      <c r="DS12" s="234"/>
      <c r="DT12" s="234"/>
      <c r="DU12" s="234"/>
      <c r="DV12" s="234"/>
      <c r="DW12" s="234"/>
      <c r="DX12" s="234"/>
      <c r="DY12" s="234"/>
      <c r="DZ12" s="234"/>
      <c r="EA12" s="234"/>
      <c r="EB12" s="234"/>
      <c r="EC12" s="234"/>
      <c r="ED12" s="234"/>
      <c r="EE12" s="234"/>
      <c r="EF12" s="234"/>
      <c r="EG12" s="234"/>
      <c r="EH12" s="234"/>
      <c r="EI12" s="234"/>
      <c r="EJ12" s="234"/>
      <c r="EK12" s="234"/>
      <c r="EL12" s="234"/>
      <c r="EM12" s="234"/>
      <c r="EN12" s="234"/>
      <c r="EO12" s="234"/>
      <c r="EP12" s="234"/>
      <c r="EQ12" s="234"/>
      <c r="ER12" s="234"/>
      <c r="ES12" s="234"/>
      <c r="ET12" s="234"/>
      <c r="EU12" s="234"/>
      <c r="EV12" s="234"/>
      <c r="EW12" s="234"/>
      <c r="EX12" s="234"/>
      <c r="EY12" s="234"/>
      <c r="EZ12" s="234"/>
      <c r="FA12" s="234"/>
      <c r="FB12" s="234"/>
      <c r="FC12" s="234"/>
      <c r="FD12" s="234"/>
      <c r="FE12" s="234"/>
      <c r="FF12" s="234"/>
      <c r="FG12" s="234"/>
      <c r="FH12" s="234"/>
      <c r="FI12" s="234"/>
      <c r="FJ12" s="234"/>
      <c r="FK12" s="234"/>
      <c r="FL12" s="234"/>
      <c r="FM12" s="234"/>
      <c r="FN12" s="234"/>
      <c r="FO12" s="234"/>
      <c r="FP12" s="234"/>
      <c r="FQ12" s="234"/>
      <c r="FR12" s="234"/>
      <c r="FS12" s="234"/>
      <c r="FT12" s="234"/>
      <c r="FU12" s="234"/>
      <c r="FV12" s="234"/>
      <c r="FW12" s="234"/>
      <c r="FX12" s="234"/>
      <c r="FY12" s="234"/>
      <c r="FZ12" s="234"/>
      <c r="GA12" s="234"/>
      <c r="GB12" s="234"/>
      <c r="GC12" s="234"/>
      <c r="GD12" s="234"/>
      <c r="GE12" s="234"/>
      <c r="GF12" s="234"/>
      <c r="GG12" s="234"/>
      <c r="GH12" s="234"/>
      <c r="GI12" s="234"/>
      <c r="GJ12" s="234"/>
      <c r="GK12" s="234"/>
      <c r="GL12" s="234"/>
      <c r="GM12" s="234"/>
      <c r="GN12" s="234"/>
      <c r="GO12" s="234"/>
      <c r="GP12" s="234"/>
      <c r="GQ12" s="234"/>
      <c r="GR12" s="234"/>
      <c r="GS12" s="234"/>
      <c r="GT12" s="234"/>
      <c r="GU12" s="234"/>
      <c r="GV12" s="234"/>
      <c r="GW12" s="234"/>
      <c r="GX12" s="234"/>
      <c r="GY12" s="234"/>
      <c r="GZ12" s="234"/>
      <c r="HA12" s="234"/>
      <c r="HB12" s="234"/>
      <c r="HC12" s="234"/>
      <c r="HD12" s="234"/>
      <c r="HE12" s="234"/>
      <c r="HF12" s="234"/>
      <c r="HG12" s="234"/>
      <c r="HH12" s="234"/>
      <c r="HI12" s="234"/>
      <c r="HJ12" s="234"/>
      <c r="HK12" s="234"/>
      <c r="HL12" s="234"/>
      <c r="HM12" s="234"/>
      <c r="HN12" s="234"/>
      <c r="HO12" s="234"/>
      <c r="HP12" s="234"/>
      <c r="HQ12" s="234"/>
      <c r="HR12" s="234"/>
      <c r="HS12" s="234"/>
      <c r="HT12" s="234"/>
      <c r="HU12" s="234"/>
      <c r="HV12" s="234"/>
      <c r="HW12" s="234"/>
      <c r="HX12" s="234"/>
      <c r="HY12" s="234"/>
      <c r="HZ12" s="234"/>
      <c r="IA12" s="234"/>
      <c r="IB12" s="234"/>
      <c r="IC12" s="234"/>
      <c r="ID12" s="234"/>
      <c r="IE12" s="234"/>
      <c r="IF12" s="234"/>
      <c r="IG12" s="234"/>
      <c r="IH12" s="234"/>
      <c r="II12" s="234"/>
      <c r="IJ12" s="234"/>
      <c r="IK12" s="234"/>
      <c r="IL12" s="234"/>
      <c r="IM12" s="234"/>
      <c r="IN12" s="234"/>
      <c r="IO12" s="234"/>
      <c r="IP12" s="234"/>
      <c r="IQ12" s="234"/>
      <c r="IR12" s="234"/>
      <c r="IS12" s="234"/>
      <c r="IT12" s="234"/>
      <c r="IU12" s="234"/>
      <c r="IV12" s="234"/>
      <c r="IW12" s="234"/>
      <c r="IX12" s="234"/>
      <c r="IY12" s="234"/>
      <c r="IZ12" s="234"/>
      <c r="JA12" s="234"/>
      <c r="JB12" s="234"/>
      <c r="JC12" s="234"/>
      <c r="JD12" s="234"/>
      <c r="JE12" s="234"/>
    </row>
    <row r="13" spans="1:265" ht="52.5" customHeight="1">
      <c r="A13" s="91">
        <v>2</v>
      </c>
      <c r="B13" s="128"/>
      <c r="C13" s="125">
        <v>32</v>
      </c>
      <c r="D13" s="94" t="s">
        <v>447</v>
      </c>
      <c r="E13" s="95" t="s">
        <v>149</v>
      </c>
      <c r="F13" s="96" t="s">
        <v>67</v>
      </c>
      <c r="G13" s="97" t="s">
        <v>448</v>
      </c>
      <c r="H13" s="95" t="s">
        <v>151</v>
      </c>
      <c r="I13" s="96" t="s">
        <v>152</v>
      </c>
      <c r="J13" s="96" t="s">
        <v>153</v>
      </c>
      <c r="K13" s="127" t="s">
        <v>23</v>
      </c>
      <c r="L13" s="238">
        <v>70.75</v>
      </c>
      <c r="M13" s="238">
        <v>75.8</v>
      </c>
      <c r="N13" s="239">
        <f>(L13+M13)/2</f>
        <v>73.275000000000006</v>
      </c>
      <c r="O13" s="240">
        <f>RANK(N13,N$12:N$15,0)</f>
        <v>1</v>
      </c>
      <c r="P13" s="238">
        <v>70.75</v>
      </c>
      <c r="Q13" s="238">
        <v>71.8</v>
      </c>
      <c r="R13" s="239">
        <f>(P13+Q13)/2</f>
        <v>71.275000000000006</v>
      </c>
      <c r="S13" s="240">
        <f>RANK(R13,R$12:R$15,0)</f>
        <v>2</v>
      </c>
      <c r="T13" s="238">
        <v>70.5</v>
      </c>
      <c r="U13" s="238">
        <v>71.2</v>
      </c>
      <c r="V13" s="239">
        <f>(T13+U13)/2</f>
        <v>70.849999999999994</v>
      </c>
      <c r="W13" s="240">
        <f>RANK(V13,V$12:V$15,0)</f>
        <v>2</v>
      </c>
      <c r="X13" s="238">
        <v>70</v>
      </c>
      <c r="Y13" s="238">
        <v>73</v>
      </c>
      <c r="Z13" s="239">
        <f>(X13+Y13)/2</f>
        <v>71.5</v>
      </c>
      <c r="AA13" s="240">
        <f>RANK(Z13,Z$12:Z$15,0)</f>
        <v>2</v>
      </c>
      <c r="AB13" s="238">
        <v>68.5</v>
      </c>
      <c r="AC13" s="238">
        <v>72.599999999999994</v>
      </c>
      <c r="AD13" s="239">
        <f>(AB13+AC13)/2</f>
        <v>70.55</v>
      </c>
      <c r="AE13" s="240">
        <f>RANK(AD13,AD$12:AD$15,0)</f>
        <v>2</v>
      </c>
      <c r="AF13" s="241">
        <f>(T13+X13+AB13+P13+L13)/5</f>
        <v>70.099999999999994</v>
      </c>
      <c r="AG13" s="241">
        <f>(U13+Y13+AC13+M13+Q13)/5-AH13</f>
        <v>72.88</v>
      </c>
      <c r="AH13" s="241"/>
      <c r="AI13" s="239">
        <f>(AF13+AG13)/2</f>
        <v>71.489999999999995</v>
      </c>
      <c r="AJ13" s="189" t="s">
        <v>67</v>
      </c>
      <c r="AK13" s="234"/>
      <c r="AL13" s="234"/>
      <c r="AM13" s="234"/>
      <c r="AN13" s="234"/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4"/>
      <c r="AZ13" s="234"/>
      <c r="BA13" s="234"/>
      <c r="BB13" s="234"/>
      <c r="BC13" s="234"/>
      <c r="BD13" s="234"/>
      <c r="BE13" s="234"/>
      <c r="BF13" s="234"/>
      <c r="BG13" s="234"/>
      <c r="BH13" s="234"/>
      <c r="BI13" s="234"/>
      <c r="BJ13" s="234"/>
      <c r="BK13" s="234"/>
      <c r="BL13" s="234"/>
      <c r="BM13" s="234"/>
      <c r="BN13" s="234"/>
      <c r="BO13" s="234"/>
      <c r="BP13" s="234"/>
      <c r="BQ13" s="234"/>
      <c r="BR13" s="234"/>
      <c r="BS13" s="234"/>
      <c r="BT13" s="234"/>
      <c r="BU13" s="234"/>
      <c r="BV13" s="234"/>
      <c r="BW13" s="234"/>
      <c r="BX13" s="234"/>
      <c r="BY13" s="234"/>
      <c r="BZ13" s="234"/>
      <c r="CA13" s="234"/>
      <c r="CB13" s="234"/>
      <c r="CC13" s="234"/>
      <c r="CD13" s="234"/>
      <c r="CE13" s="234"/>
      <c r="CF13" s="234"/>
      <c r="CG13" s="234"/>
      <c r="CH13" s="234"/>
      <c r="CI13" s="234"/>
      <c r="CJ13" s="234"/>
      <c r="CK13" s="234"/>
      <c r="CL13" s="234"/>
      <c r="CM13" s="234"/>
      <c r="CN13" s="234"/>
      <c r="CO13" s="234"/>
      <c r="CP13" s="234"/>
      <c r="CQ13" s="234"/>
      <c r="CR13" s="234"/>
      <c r="CS13" s="234"/>
      <c r="CT13" s="234"/>
      <c r="CU13" s="234"/>
      <c r="CV13" s="234"/>
      <c r="CW13" s="234"/>
      <c r="CX13" s="234"/>
      <c r="CY13" s="234"/>
      <c r="CZ13" s="234"/>
      <c r="DA13" s="234"/>
      <c r="DB13" s="234"/>
      <c r="DC13" s="234"/>
      <c r="DD13" s="234"/>
      <c r="DE13" s="234"/>
      <c r="DF13" s="234"/>
      <c r="DG13" s="234"/>
      <c r="DH13" s="234"/>
      <c r="DI13" s="234"/>
      <c r="DJ13" s="234"/>
      <c r="DK13" s="234"/>
      <c r="DL13" s="234"/>
      <c r="DM13" s="234"/>
      <c r="DN13" s="234"/>
      <c r="DO13" s="234"/>
      <c r="DP13" s="234"/>
      <c r="DQ13" s="234"/>
      <c r="DR13" s="234"/>
      <c r="DS13" s="234"/>
      <c r="DT13" s="234"/>
      <c r="DU13" s="234"/>
      <c r="DV13" s="234"/>
      <c r="DW13" s="234"/>
      <c r="DX13" s="234"/>
      <c r="DY13" s="234"/>
      <c r="DZ13" s="234"/>
      <c r="EA13" s="234"/>
      <c r="EB13" s="234"/>
      <c r="EC13" s="234"/>
      <c r="ED13" s="234"/>
      <c r="EE13" s="234"/>
      <c r="EF13" s="234"/>
      <c r="EG13" s="234"/>
      <c r="EH13" s="234"/>
      <c r="EI13" s="234"/>
      <c r="EJ13" s="234"/>
      <c r="EK13" s="234"/>
      <c r="EL13" s="234"/>
      <c r="EM13" s="234"/>
      <c r="EN13" s="234"/>
      <c r="EO13" s="234"/>
      <c r="EP13" s="234"/>
      <c r="EQ13" s="234"/>
      <c r="ER13" s="234"/>
      <c r="ES13" s="234"/>
      <c r="ET13" s="234"/>
      <c r="EU13" s="234"/>
      <c r="EV13" s="234"/>
      <c r="EW13" s="234"/>
      <c r="EX13" s="234"/>
      <c r="EY13" s="234"/>
      <c r="EZ13" s="234"/>
      <c r="FA13" s="234"/>
      <c r="FB13" s="234"/>
      <c r="FC13" s="234"/>
      <c r="FD13" s="234"/>
      <c r="FE13" s="234"/>
      <c r="FF13" s="234"/>
      <c r="FG13" s="234"/>
      <c r="FH13" s="234"/>
      <c r="FI13" s="234"/>
      <c r="FJ13" s="234"/>
      <c r="FK13" s="234"/>
      <c r="FL13" s="234"/>
      <c r="FM13" s="234"/>
      <c r="FN13" s="234"/>
      <c r="FO13" s="234"/>
      <c r="FP13" s="234"/>
      <c r="FQ13" s="234"/>
      <c r="FR13" s="234"/>
      <c r="FS13" s="234"/>
      <c r="FT13" s="234"/>
      <c r="FU13" s="234"/>
      <c r="FV13" s="234"/>
      <c r="FW13" s="234"/>
      <c r="FX13" s="234"/>
      <c r="FY13" s="234"/>
      <c r="FZ13" s="234"/>
      <c r="GA13" s="234"/>
      <c r="GB13" s="234"/>
      <c r="GC13" s="234"/>
      <c r="GD13" s="234"/>
      <c r="GE13" s="234"/>
      <c r="GF13" s="234"/>
      <c r="GG13" s="234"/>
      <c r="GH13" s="234"/>
      <c r="GI13" s="234"/>
      <c r="GJ13" s="234"/>
      <c r="GK13" s="234"/>
      <c r="GL13" s="234"/>
      <c r="GM13" s="234"/>
      <c r="GN13" s="234"/>
      <c r="GO13" s="234"/>
      <c r="GP13" s="234"/>
      <c r="GQ13" s="234"/>
      <c r="GR13" s="234"/>
      <c r="GS13" s="234"/>
      <c r="GT13" s="234"/>
      <c r="GU13" s="234"/>
      <c r="GV13" s="234"/>
      <c r="GW13" s="234"/>
      <c r="GX13" s="234"/>
      <c r="GY13" s="234"/>
      <c r="GZ13" s="234"/>
      <c r="HA13" s="234"/>
      <c r="HB13" s="234"/>
      <c r="HC13" s="234"/>
      <c r="HD13" s="234"/>
      <c r="HE13" s="234"/>
      <c r="HF13" s="234"/>
      <c r="HG13" s="234"/>
      <c r="HH13" s="234"/>
      <c r="HI13" s="234"/>
      <c r="HJ13" s="234"/>
      <c r="HK13" s="234"/>
      <c r="HL13" s="234"/>
      <c r="HM13" s="234"/>
      <c r="HN13" s="234"/>
      <c r="HO13" s="234"/>
      <c r="HP13" s="234"/>
      <c r="HQ13" s="234"/>
      <c r="HR13" s="234"/>
      <c r="HS13" s="234"/>
      <c r="HT13" s="234"/>
      <c r="HU13" s="234"/>
      <c r="HV13" s="234"/>
      <c r="HW13" s="234"/>
      <c r="HX13" s="234"/>
      <c r="HY13" s="234"/>
      <c r="HZ13" s="234"/>
      <c r="IA13" s="234"/>
      <c r="IB13" s="234"/>
      <c r="IC13" s="234"/>
      <c r="ID13" s="234"/>
      <c r="IE13" s="234"/>
      <c r="IF13" s="234"/>
      <c r="IG13" s="234"/>
      <c r="IH13" s="234"/>
      <c r="II13" s="234"/>
      <c r="IJ13" s="234"/>
      <c r="IK13" s="234"/>
      <c r="IL13" s="234"/>
      <c r="IM13" s="234"/>
      <c r="IN13" s="234"/>
      <c r="IO13" s="234"/>
      <c r="IP13" s="234"/>
      <c r="IQ13" s="234"/>
      <c r="IR13" s="234"/>
      <c r="IS13" s="234"/>
      <c r="IT13" s="234"/>
      <c r="IU13" s="234"/>
      <c r="IV13" s="234"/>
      <c r="IW13" s="234"/>
      <c r="IX13" s="234"/>
      <c r="IY13" s="234"/>
      <c r="IZ13" s="234"/>
      <c r="JA13" s="234"/>
      <c r="JB13" s="234"/>
      <c r="JC13" s="234"/>
      <c r="JD13" s="234"/>
      <c r="JE13" s="234"/>
    </row>
    <row r="14" spans="1:265" ht="52.5" customHeight="1">
      <c r="A14" s="91">
        <v>3</v>
      </c>
      <c r="B14" s="128"/>
      <c r="C14" s="125">
        <v>33</v>
      </c>
      <c r="D14" s="94" t="s">
        <v>444</v>
      </c>
      <c r="E14" s="95" t="s">
        <v>155</v>
      </c>
      <c r="F14" s="96" t="s">
        <v>67</v>
      </c>
      <c r="G14" s="97" t="s">
        <v>445</v>
      </c>
      <c r="H14" s="95" t="s">
        <v>157</v>
      </c>
      <c r="I14" s="96" t="s">
        <v>158</v>
      </c>
      <c r="J14" s="96" t="s">
        <v>71</v>
      </c>
      <c r="K14" s="127" t="s">
        <v>23</v>
      </c>
      <c r="L14" s="238">
        <v>68.5</v>
      </c>
      <c r="M14" s="238">
        <v>73.8</v>
      </c>
      <c r="N14" s="239">
        <f>(L14+M14)/2</f>
        <v>71.150000000000006</v>
      </c>
      <c r="O14" s="240">
        <f>RANK(N14,N$12:N$15,0)</f>
        <v>3</v>
      </c>
      <c r="P14" s="238">
        <v>70.5</v>
      </c>
      <c r="Q14" s="238">
        <v>71</v>
      </c>
      <c r="R14" s="239">
        <f>(P14+Q14)/2</f>
        <v>70.75</v>
      </c>
      <c r="S14" s="240">
        <f>RANK(R14,R$12:R$15,0)</f>
        <v>3</v>
      </c>
      <c r="T14" s="238">
        <v>68.75</v>
      </c>
      <c r="U14" s="238">
        <v>71.599999999999994</v>
      </c>
      <c r="V14" s="239">
        <f>(T14+U14)/2</f>
        <v>70.174999999999997</v>
      </c>
      <c r="W14" s="240">
        <f>RANK(V14,V$12:V$15,0)</f>
        <v>4</v>
      </c>
      <c r="X14" s="238">
        <v>69</v>
      </c>
      <c r="Y14" s="238">
        <v>74</v>
      </c>
      <c r="Z14" s="239">
        <f>(X14+Y14)/2</f>
        <v>71.5</v>
      </c>
      <c r="AA14" s="240">
        <f>RANK(Z14,Z$12:Z$15,0)</f>
        <v>2</v>
      </c>
      <c r="AB14" s="238">
        <v>68</v>
      </c>
      <c r="AC14" s="238">
        <v>71.400000000000006</v>
      </c>
      <c r="AD14" s="239">
        <f>(AB14+AC14)/2</f>
        <v>69.7</v>
      </c>
      <c r="AE14" s="240">
        <f>RANK(AD14,AD$12:AD$15,0)</f>
        <v>3</v>
      </c>
      <c r="AF14" s="241">
        <f>(T14+X14+AB14+P14+L14)/5</f>
        <v>68.95</v>
      </c>
      <c r="AG14" s="241">
        <f>(U14+Y14+AC14+M14+Q14)/5-AH14</f>
        <v>72.36</v>
      </c>
      <c r="AH14" s="241"/>
      <c r="AI14" s="239">
        <f>(AF14+AG14)/2</f>
        <v>70.655000000000001</v>
      </c>
      <c r="AJ14" s="189" t="s">
        <v>67</v>
      </c>
      <c r="AK14" s="234"/>
      <c r="AL14" s="234"/>
      <c r="AM14" s="234"/>
      <c r="AN14" s="234"/>
      <c r="AO14" s="234"/>
      <c r="AP14" s="234"/>
      <c r="AQ14" s="234"/>
      <c r="AR14" s="234"/>
      <c r="AS14" s="234"/>
      <c r="AT14" s="234"/>
      <c r="AU14" s="234"/>
      <c r="AV14" s="234"/>
      <c r="AW14" s="234"/>
      <c r="AX14" s="234"/>
      <c r="AY14" s="234"/>
      <c r="AZ14" s="234"/>
      <c r="BA14" s="234"/>
      <c r="BB14" s="234"/>
      <c r="BC14" s="234"/>
      <c r="BD14" s="234"/>
      <c r="BE14" s="234"/>
      <c r="BF14" s="234"/>
      <c r="BG14" s="234"/>
      <c r="BH14" s="234"/>
      <c r="BI14" s="234"/>
      <c r="BJ14" s="234"/>
      <c r="BK14" s="234"/>
      <c r="BL14" s="234"/>
      <c r="BM14" s="234"/>
      <c r="BN14" s="234"/>
      <c r="BO14" s="234"/>
      <c r="BP14" s="234"/>
      <c r="BQ14" s="234"/>
      <c r="BR14" s="234"/>
      <c r="BS14" s="234"/>
      <c r="BT14" s="234"/>
      <c r="BU14" s="234"/>
      <c r="BV14" s="234"/>
      <c r="BW14" s="234"/>
      <c r="BX14" s="234"/>
      <c r="BY14" s="234"/>
      <c r="BZ14" s="234"/>
      <c r="CA14" s="234"/>
      <c r="CB14" s="234"/>
      <c r="CC14" s="234"/>
      <c r="CD14" s="234"/>
      <c r="CE14" s="234"/>
      <c r="CF14" s="234"/>
      <c r="CG14" s="234"/>
      <c r="CH14" s="234"/>
      <c r="CI14" s="234"/>
      <c r="CJ14" s="234"/>
      <c r="CK14" s="234"/>
      <c r="CL14" s="234"/>
      <c r="CM14" s="234"/>
      <c r="CN14" s="234"/>
      <c r="CO14" s="234"/>
      <c r="CP14" s="234"/>
      <c r="CQ14" s="234"/>
      <c r="CR14" s="234"/>
      <c r="CS14" s="234"/>
      <c r="CT14" s="234"/>
      <c r="CU14" s="234"/>
      <c r="CV14" s="234"/>
      <c r="CW14" s="234"/>
      <c r="CX14" s="234"/>
      <c r="CY14" s="234"/>
      <c r="CZ14" s="234"/>
      <c r="DA14" s="234"/>
      <c r="DB14" s="234"/>
      <c r="DC14" s="234"/>
      <c r="DD14" s="234"/>
      <c r="DE14" s="234"/>
      <c r="DF14" s="234"/>
      <c r="DG14" s="234"/>
      <c r="DH14" s="234"/>
      <c r="DI14" s="234"/>
      <c r="DJ14" s="234"/>
      <c r="DK14" s="234"/>
      <c r="DL14" s="234"/>
      <c r="DM14" s="234"/>
      <c r="DN14" s="234"/>
      <c r="DO14" s="234"/>
      <c r="DP14" s="234"/>
      <c r="DQ14" s="234"/>
      <c r="DR14" s="234"/>
      <c r="DS14" s="234"/>
      <c r="DT14" s="234"/>
      <c r="DU14" s="234"/>
      <c r="DV14" s="234"/>
      <c r="DW14" s="234"/>
      <c r="DX14" s="234"/>
      <c r="DY14" s="234"/>
      <c r="DZ14" s="234"/>
      <c r="EA14" s="234"/>
      <c r="EB14" s="234"/>
      <c r="EC14" s="234"/>
      <c r="ED14" s="234"/>
      <c r="EE14" s="234"/>
      <c r="EF14" s="234"/>
      <c r="EG14" s="234"/>
      <c r="EH14" s="234"/>
      <c r="EI14" s="234"/>
      <c r="EJ14" s="234"/>
      <c r="EK14" s="234"/>
      <c r="EL14" s="234"/>
      <c r="EM14" s="234"/>
      <c r="EN14" s="234"/>
      <c r="EO14" s="234"/>
      <c r="EP14" s="234"/>
      <c r="EQ14" s="234"/>
      <c r="ER14" s="234"/>
      <c r="ES14" s="234"/>
      <c r="ET14" s="234"/>
      <c r="EU14" s="234"/>
      <c r="EV14" s="234"/>
      <c r="EW14" s="234"/>
      <c r="EX14" s="234"/>
      <c r="EY14" s="234"/>
      <c r="EZ14" s="234"/>
      <c r="FA14" s="234"/>
      <c r="FB14" s="234"/>
      <c r="FC14" s="234"/>
      <c r="FD14" s="234"/>
      <c r="FE14" s="234"/>
      <c r="FF14" s="234"/>
      <c r="FG14" s="234"/>
      <c r="FH14" s="234"/>
      <c r="FI14" s="234"/>
      <c r="FJ14" s="234"/>
      <c r="FK14" s="234"/>
      <c r="FL14" s="234"/>
      <c r="FM14" s="234"/>
      <c r="FN14" s="234"/>
      <c r="FO14" s="234"/>
      <c r="FP14" s="234"/>
      <c r="FQ14" s="234"/>
      <c r="FR14" s="234"/>
      <c r="FS14" s="234"/>
      <c r="FT14" s="234"/>
      <c r="FU14" s="234"/>
      <c r="FV14" s="234"/>
      <c r="FW14" s="234"/>
      <c r="FX14" s="234"/>
      <c r="FY14" s="234"/>
      <c r="FZ14" s="234"/>
      <c r="GA14" s="234"/>
      <c r="GB14" s="234"/>
      <c r="GC14" s="234"/>
      <c r="GD14" s="234"/>
      <c r="GE14" s="234"/>
      <c r="GF14" s="234"/>
      <c r="GG14" s="234"/>
      <c r="GH14" s="234"/>
      <c r="GI14" s="234"/>
      <c r="GJ14" s="234"/>
      <c r="GK14" s="234"/>
      <c r="GL14" s="234"/>
      <c r="GM14" s="234"/>
      <c r="GN14" s="234"/>
      <c r="GO14" s="234"/>
      <c r="GP14" s="234"/>
      <c r="GQ14" s="234"/>
      <c r="GR14" s="234"/>
      <c r="GS14" s="234"/>
      <c r="GT14" s="234"/>
      <c r="GU14" s="234"/>
      <c r="GV14" s="234"/>
      <c r="GW14" s="234"/>
      <c r="GX14" s="234"/>
      <c r="GY14" s="234"/>
      <c r="GZ14" s="234"/>
      <c r="HA14" s="234"/>
      <c r="HB14" s="234"/>
      <c r="HC14" s="234"/>
      <c r="HD14" s="234"/>
      <c r="HE14" s="234"/>
      <c r="HF14" s="234"/>
      <c r="HG14" s="234"/>
      <c r="HH14" s="234"/>
      <c r="HI14" s="234"/>
      <c r="HJ14" s="234"/>
      <c r="HK14" s="234"/>
      <c r="HL14" s="234"/>
      <c r="HM14" s="234"/>
      <c r="HN14" s="234"/>
      <c r="HO14" s="234"/>
      <c r="HP14" s="234"/>
      <c r="HQ14" s="234"/>
      <c r="HR14" s="234"/>
      <c r="HS14" s="234"/>
      <c r="HT14" s="234"/>
      <c r="HU14" s="234"/>
      <c r="HV14" s="234"/>
      <c r="HW14" s="234"/>
      <c r="HX14" s="234"/>
      <c r="HY14" s="234"/>
      <c r="HZ14" s="234"/>
      <c r="IA14" s="234"/>
      <c r="IB14" s="234"/>
      <c r="IC14" s="234"/>
      <c r="ID14" s="234"/>
      <c r="IE14" s="234"/>
      <c r="IF14" s="234"/>
      <c r="IG14" s="234"/>
      <c r="IH14" s="234"/>
      <c r="II14" s="234"/>
      <c r="IJ14" s="234"/>
      <c r="IK14" s="234"/>
      <c r="IL14" s="234"/>
      <c r="IM14" s="234"/>
      <c r="IN14" s="234"/>
      <c r="IO14" s="234"/>
      <c r="IP14" s="234"/>
      <c r="IQ14" s="234"/>
      <c r="IR14" s="234"/>
      <c r="IS14" s="234"/>
      <c r="IT14" s="234"/>
      <c r="IU14" s="234"/>
      <c r="IV14" s="234"/>
      <c r="IW14" s="234"/>
      <c r="IX14" s="234"/>
      <c r="IY14" s="234"/>
      <c r="IZ14" s="234"/>
      <c r="JA14" s="234"/>
      <c r="JB14" s="234"/>
      <c r="JC14" s="234"/>
      <c r="JD14" s="234"/>
      <c r="JE14" s="234"/>
    </row>
    <row r="15" spans="1:265" ht="52.5" customHeight="1">
      <c r="A15" s="91">
        <v>4</v>
      </c>
      <c r="B15" s="128"/>
      <c r="C15" s="125">
        <v>28</v>
      </c>
      <c r="D15" s="94" t="s">
        <v>440</v>
      </c>
      <c r="E15" s="95" t="s">
        <v>136</v>
      </c>
      <c r="F15" s="96" t="s">
        <v>67</v>
      </c>
      <c r="G15" s="97" t="s">
        <v>449</v>
      </c>
      <c r="H15" s="95" t="s">
        <v>140</v>
      </c>
      <c r="I15" s="96" t="s">
        <v>21</v>
      </c>
      <c r="J15" s="96" t="s">
        <v>116</v>
      </c>
      <c r="K15" s="127" t="s">
        <v>23</v>
      </c>
      <c r="L15" s="238">
        <v>68</v>
      </c>
      <c r="M15" s="238">
        <v>75.599999999999994</v>
      </c>
      <c r="N15" s="239">
        <f>(L15+M15)/2</f>
        <v>71.8</v>
      </c>
      <c r="O15" s="240">
        <f>RANK(N15,N$12:N$15,0)</f>
        <v>2</v>
      </c>
      <c r="P15" s="238">
        <v>67.75</v>
      </c>
      <c r="Q15" s="238">
        <v>70.400000000000006</v>
      </c>
      <c r="R15" s="239">
        <f>(P15+Q15)/2</f>
        <v>69.075000000000003</v>
      </c>
      <c r="S15" s="240">
        <f>RANK(R15,R$12:R$15,0)</f>
        <v>4</v>
      </c>
      <c r="T15" s="238">
        <v>69</v>
      </c>
      <c r="U15" s="238">
        <v>71.400000000000006</v>
      </c>
      <c r="V15" s="239">
        <f>(T15+U15)/2</f>
        <v>70.2</v>
      </c>
      <c r="W15" s="240">
        <f>RANK(V15,V$12:V$15,0)</f>
        <v>3</v>
      </c>
      <c r="X15" s="238">
        <v>67.5</v>
      </c>
      <c r="Y15" s="238">
        <v>73</v>
      </c>
      <c r="Z15" s="239">
        <f>(X15+Y15)/2</f>
        <v>70.25</v>
      </c>
      <c r="AA15" s="240">
        <f>RANK(Z15,Z$12:Z$15,0)</f>
        <v>4</v>
      </c>
      <c r="AB15" s="238">
        <v>67.5</v>
      </c>
      <c r="AC15" s="238">
        <v>71.2</v>
      </c>
      <c r="AD15" s="239">
        <f>(AB15+AC15)/2</f>
        <v>69.349999999999994</v>
      </c>
      <c r="AE15" s="240">
        <f>RANK(AD15,AD$12:AD$15,0)</f>
        <v>4</v>
      </c>
      <c r="AF15" s="241">
        <f>(T15+X15+AB15+P15+L15)/5</f>
        <v>67.95</v>
      </c>
      <c r="AG15" s="241">
        <f>(U15+Y15+AC15+M15+Q15)/5-AH15</f>
        <v>72.320000000000007</v>
      </c>
      <c r="AH15" s="241"/>
      <c r="AI15" s="239">
        <f>(AF15+AG15)/2</f>
        <v>70.135000000000005</v>
      </c>
      <c r="AJ15" s="189" t="s">
        <v>67</v>
      </c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U15" s="234"/>
      <c r="BV15" s="234"/>
      <c r="BW15" s="234"/>
      <c r="BX15" s="234"/>
      <c r="BY15" s="234"/>
      <c r="BZ15" s="234"/>
      <c r="CA15" s="234"/>
      <c r="CB15" s="234"/>
      <c r="CC15" s="234"/>
      <c r="CD15" s="234"/>
      <c r="CE15" s="234"/>
      <c r="CF15" s="234"/>
      <c r="CG15" s="234"/>
      <c r="CH15" s="234"/>
      <c r="CI15" s="234"/>
      <c r="CJ15" s="234"/>
      <c r="CK15" s="234"/>
      <c r="CL15" s="234"/>
      <c r="CM15" s="234"/>
      <c r="CN15" s="234"/>
      <c r="CO15" s="234"/>
      <c r="CP15" s="234"/>
      <c r="CQ15" s="234"/>
      <c r="CR15" s="234"/>
      <c r="CS15" s="234"/>
      <c r="CT15" s="234"/>
      <c r="CU15" s="234"/>
      <c r="CV15" s="234"/>
      <c r="CW15" s="234"/>
      <c r="CX15" s="234"/>
      <c r="CY15" s="234"/>
      <c r="CZ15" s="234"/>
      <c r="DA15" s="234"/>
      <c r="DB15" s="234"/>
      <c r="DC15" s="234"/>
      <c r="DD15" s="234"/>
      <c r="DE15" s="234"/>
      <c r="DF15" s="234"/>
      <c r="DG15" s="234"/>
      <c r="DH15" s="234"/>
      <c r="DI15" s="234"/>
      <c r="DJ15" s="234"/>
      <c r="DK15" s="234"/>
      <c r="DL15" s="234"/>
      <c r="DM15" s="234"/>
      <c r="DN15" s="234"/>
      <c r="DO15" s="234"/>
      <c r="DP15" s="234"/>
      <c r="DQ15" s="234"/>
      <c r="DR15" s="234"/>
      <c r="DS15" s="234"/>
      <c r="DT15" s="234"/>
      <c r="DU15" s="234"/>
      <c r="DV15" s="234"/>
      <c r="DW15" s="234"/>
      <c r="DX15" s="234"/>
      <c r="DY15" s="234"/>
      <c r="DZ15" s="234"/>
      <c r="EA15" s="234"/>
      <c r="EB15" s="234"/>
      <c r="EC15" s="234"/>
      <c r="ED15" s="234"/>
      <c r="EE15" s="234"/>
      <c r="EF15" s="234"/>
      <c r="EG15" s="234"/>
      <c r="EH15" s="234"/>
      <c r="EI15" s="234"/>
      <c r="EJ15" s="234"/>
      <c r="EK15" s="234"/>
      <c r="EL15" s="234"/>
      <c r="EM15" s="234"/>
      <c r="EN15" s="234"/>
      <c r="EO15" s="234"/>
      <c r="EP15" s="234"/>
      <c r="EQ15" s="234"/>
      <c r="ER15" s="234"/>
      <c r="ES15" s="234"/>
      <c r="ET15" s="234"/>
      <c r="EU15" s="234"/>
      <c r="EV15" s="234"/>
      <c r="EW15" s="234"/>
      <c r="EX15" s="234"/>
      <c r="EY15" s="234"/>
      <c r="EZ15" s="234"/>
      <c r="FA15" s="234"/>
      <c r="FB15" s="234"/>
      <c r="FC15" s="234"/>
      <c r="FD15" s="234"/>
      <c r="FE15" s="234"/>
      <c r="FF15" s="234"/>
      <c r="FG15" s="234"/>
      <c r="FH15" s="234"/>
      <c r="FI15" s="234"/>
      <c r="FJ15" s="234"/>
      <c r="FK15" s="234"/>
      <c r="FL15" s="234"/>
      <c r="FM15" s="234"/>
      <c r="FN15" s="234"/>
      <c r="FO15" s="234"/>
      <c r="FP15" s="234"/>
      <c r="FQ15" s="234"/>
      <c r="FR15" s="234"/>
      <c r="FS15" s="234"/>
      <c r="FT15" s="234"/>
      <c r="FU15" s="234"/>
      <c r="FV15" s="234"/>
      <c r="FW15" s="234"/>
      <c r="FX15" s="234"/>
      <c r="FY15" s="234"/>
      <c r="FZ15" s="234"/>
      <c r="GA15" s="234"/>
      <c r="GB15" s="234"/>
      <c r="GC15" s="234"/>
      <c r="GD15" s="234"/>
      <c r="GE15" s="234"/>
      <c r="GF15" s="234"/>
      <c r="GG15" s="234"/>
      <c r="GH15" s="234"/>
      <c r="GI15" s="234"/>
      <c r="GJ15" s="234"/>
      <c r="GK15" s="234"/>
      <c r="GL15" s="234"/>
      <c r="GM15" s="234"/>
      <c r="GN15" s="234"/>
      <c r="GO15" s="234"/>
      <c r="GP15" s="234"/>
      <c r="GQ15" s="234"/>
      <c r="GR15" s="234"/>
      <c r="GS15" s="234"/>
      <c r="GT15" s="234"/>
      <c r="GU15" s="234"/>
      <c r="GV15" s="234"/>
      <c r="GW15" s="234"/>
      <c r="GX15" s="234"/>
      <c r="GY15" s="234"/>
      <c r="GZ15" s="234"/>
      <c r="HA15" s="234"/>
      <c r="HB15" s="234"/>
      <c r="HC15" s="234"/>
      <c r="HD15" s="234"/>
      <c r="HE15" s="234"/>
      <c r="HF15" s="234"/>
      <c r="HG15" s="234"/>
      <c r="HH15" s="234"/>
      <c r="HI15" s="234"/>
      <c r="HJ15" s="234"/>
      <c r="HK15" s="234"/>
      <c r="HL15" s="234"/>
      <c r="HM15" s="234"/>
      <c r="HN15" s="234"/>
      <c r="HO15" s="234"/>
      <c r="HP15" s="234"/>
      <c r="HQ15" s="234"/>
      <c r="HR15" s="234"/>
      <c r="HS15" s="234"/>
      <c r="HT15" s="234"/>
      <c r="HU15" s="234"/>
      <c r="HV15" s="234"/>
      <c r="HW15" s="234"/>
      <c r="HX15" s="234"/>
      <c r="HY15" s="234"/>
      <c r="HZ15" s="234"/>
      <c r="IA15" s="234"/>
      <c r="IB15" s="234"/>
      <c r="IC15" s="234"/>
      <c r="ID15" s="234"/>
      <c r="IE15" s="234"/>
      <c r="IF15" s="234"/>
      <c r="IG15" s="234"/>
      <c r="IH15" s="234"/>
      <c r="II15" s="234"/>
      <c r="IJ15" s="234"/>
      <c r="IK15" s="234"/>
      <c r="IL15" s="234"/>
      <c r="IM15" s="234"/>
      <c r="IN15" s="234"/>
      <c r="IO15" s="234"/>
      <c r="IP15" s="234"/>
      <c r="IQ15" s="234"/>
      <c r="IR15" s="234"/>
      <c r="IS15" s="234"/>
      <c r="IT15" s="234"/>
      <c r="IU15" s="234"/>
      <c r="IV15" s="234"/>
      <c r="IW15" s="234"/>
      <c r="IX15" s="234"/>
      <c r="IY15" s="234"/>
      <c r="IZ15" s="234"/>
      <c r="JA15" s="234"/>
      <c r="JB15" s="234"/>
      <c r="JC15" s="234"/>
      <c r="JD15" s="234"/>
      <c r="JE15" s="234"/>
    </row>
    <row r="16" spans="1:265" ht="19.5" customHeight="1">
      <c r="A16" s="242"/>
      <c r="B16" s="243"/>
      <c r="C16" s="243"/>
      <c r="D16" s="244"/>
      <c r="E16" s="245"/>
      <c r="F16" s="246"/>
      <c r="G16" s="247"/>
      <c r="H16" s="248"/>
      <c r="I16" s="249"/>
      <c r="J16" s="249"/>
      <c r="K16" s="250"/>
      <c r="L16" s="251"/>
      <c r="M16" s="251"/>
      <c r="N16" s="252"/>
      <c r="O16" s="253"/>
      <c r="P16" s="251"/>
      <c r="Q16" s="251"/>
      <c r="R16" s="252"/>
      <c r="S16" s="253"/>
      <c r="T16" s="251"/>
      <c r="U16" s="251"/>
      <c r="V16" s="252"/>
      <c r="W16" s="253"/>
      <c r="X16" s="251"/>
      <c r="Y16" s="251"/>
      <c r="Z16" s="252"/>
      <c r="AA16" s="253"/>
      <c r="AB16" s="251"/>
      <c r="AC16" s="251"/>
      <c r="AD16" s="252"/>
      <c r="AE16" s="253"/>
      <c r="AF16" s="251"/>
      <c r="AG16" s="251"/>
      <c r="AH16" s="251"/>
      <c r="AI16" s="254"/>
      <c r="AJ16" s="255"/>
      <c r="AK16" s="255"/>
      <c r="AL16" s="255"/>
      <c r="AM16" s="255"/>
      <c r="AN16" s="255"/>
      <c r="AO16" s="255"/>
      <c r="AP16" s="255"/>
      <c r="AQ16" s="255"/>
      <c r="AR16" s="255"/>
      <c r="AS16" s="255"/>
      <c r="AT16" s="255"/>
      <c r="AU16" s="255"/>
      <c r="AV16" s="255"/>
      <c r="AW16" s="255"/>
      <c r="AX16" s="255"/>
      <c r="AY16" s="255"/>
      <c r="AZ16" s="255"/>
      <c r="BA16" s="255"/>
      <c r="BB16" s="255"/>
      <c r="BC16" s="255"/>
      <c r="BD16" s="255"/>
      <c r="BE16" s="255"/>
      <c r="BF16" s="255"/>
      <c r="BG16" s="255"/>
      <c r="BH16" s="255"/>
      <c r="BI16" s="255"/>
      <c r="BJ16" s="255"/>
      <c r="BK16" s="255"/>
      <c r="BL16" s="255"/>
      <c r="BM16" s="255"/>
      <c r="BN16" s="255"/>
      <c r="BO16" s="255"/>
      <c r="BP16" s="255"/>
      <c r="BQ16" s="255"/>
      <c r="BR16" s="255"/>
      <c r="BS16" s="255"/>
      <c r="BT16" s="255"/>
      <c r="BU16" s="255"/>
      <c r="BV16" s="255"/>
      <c r="BW16" s="255"/>
      <c r="BX16" s="255"/>
      <c r="BY16" s="255"/>
      <c r="BZ16" s="255"/>
      <c r="CA16" s="255"/>
      <c r="CB16" s="255"/>
      <c r="CC16" s="255"/>
      <c r="CD16" s="255"/>
      <c r="CE16" s="255"/>
      <c r="CF16" s="255"/>
      <c r="CG16" s="255"/>
      <c r="CH16" s="255"/>
      <c r="CI16" s="255"/>
      <c r="CJ16" s="255"/>
      <c r="CK16" s="255"/>
      <c r="CL16" s="255"/>
      <c r="CM16" s="255"/>
      <c r="CN16" s="255"/>
      <c r="CO16" s="255"/>
      <c r="CP16" s="255"/>
      <c r="CQ16" s="255"/>
      <c r="CR16" s="255"/>
      <c r="CS16" s="255"/>
      <c r="CT16" s="255"/>
      <c r="CU16" s="255"/>
      <c r="CV16" s="255"/>
      <c r="CW16" s="255"/>
      <c r="CX16" s="255"/>
      <c r="CY16" s="255"/>
      <c r="CZ16" s="255"/>
      <c r="DA16" s="255"/>
      <c r="DB16" s="255"/>
      <c r="DC16" s="255"/>
      <c r="DD16" s="255"/>
      <c r="DE16" s="255"/>
      <c r="DF16" s="255"/>
      <c r="DG16" s="255"/>
      <c r="DH16" s="255"/>
      <c r="DI16" s="255"/>
      <c r="DJ16" s="255"/>
      <c r="DK16" s="255"/>
      <c r="DL16" s="255"/>
      <c r="DM16" s="255"/>
      <c r="DN16" s="255"/>
      <c r="DO16" s="255"/>
      <c r="DP16" s="255"/>
      <c r="DQ16" s="255"/>
      <c r="DR16" s="255"/>
      <c r="DS16" s="255"/>
      <c r="DT16" s="255"/>
      <c r="DU16" s="255"/>
      <c r="DV16" s="255"/>
      <c r="DW16" s="255"/>
      <c r="DX16" s="255"/>
      <c r="DY16" s="255"/>
      <c r="DZ16" s="255"/>
      <c r="EA16" s="255"/>
      <c r="EB16" s="255"/>
      <c r="EC16" s="255"/>
      <c r="ED16" s="255"/>
      <c r="EE16" s="255"/>
      <c r="EF16" s="255"/>
      <c r="EG16" s="255"/>
      <c r="EH16" s="255"/>
      <c r="EI16" s="255"/>
      <c r="EJ16" s="255"/>
      <c r="EK16" s="255"/>
      <c r="EL16" s="255"/>
      <c r="EM16" s="255"/>
      <c r="EN16" s="255"/>
      <c r="EO16" s="255"/>
      <c r="EP16" s="255"/>
      <c r="EQ16" s="255"/>
      <c r="ER16" s="255"/>
      <c r="ES16" s="255"/>
      <c r="ET16" s="255"/>
      <c r="EU16" s="255"/>
      <c r="EV16" s="255"/>
      <c r="EW16" s="255"/>
      <c r="EX16" s="255"/>
      <c r="EY16" s="255"/>
      <c r="EZ16" s="255"/>
      <c r="FA16" s="255"/>
      <c r="FB16" s="255"/>
      <c r="FC16" s="255"/>
      <c r="FD16" s="255"/>
      <c r="FE16" s="255"/>
      <c r="FF16" s="255"/>
      <c r="FG16" s="255"/>
      <c r="FH16" s="255"/>
      <c r="FI16" s="255"/>
      <c r="FJ16" s="255"/>
      <c r="FK16" s="255"/>
      <c r="FL16" s="255"/>
      <c r="FM16" s="255"/>
      <c r="FN16" s="255"/>
      <c r="FO16" s="255"/>
      <c r="FP16" s="255"/>
      <c r="FQ16" s="255"/>
      <c r="FR16" s="255"/>
      <c r="FS16" s="255"/>
      <c r="FT16" s="255"/>
      <c r="FU16" s="255"/>
      <c r="FV16" s="255"/>
      <c r="FW16" s="255"/>
      <c r="FX16" s="255"/>
      <c r="FY16" s="255"/>
      <c r="FZ16" s="255"/>
      <c r="GA16" s="255"/>
      <c r="GB16" s="255"/>
      <c r="GC16" s="255"/>
      <c r="GD16" s="255"/>
      <c r="GE16" s="255"/>
      <c r="GF16" s="255"/>
      <c r="GG16" s="255"/>
      <c r="GH16" s="255"/>
      <c r="GI16" s="255"/>
      <c r="GJ16" s="255"/>
      <c r="GK16" s="255"/>
      <c r="GL16" s="255"/>
      <c r="GM16" s="255"/>
      <c r="GN16" s="255"/>
      <c r="GO16" s="255"/>
      <c r="GP16" s="255"/>
      <c r="GQ16" s="255"/>
      <c r="GR16" s="255"/>
      <c r="GS16" s="255"/>
      <c r="GT16" s="255"/>
      <c r="GU16" s="255"/>
      <c r="GV16" s="255"/>
      <c r="GW16" s="255"/>
      <c r="GX16" s="255"/>
      <c r="GY16" s="255"/>
      <c r="GZ16" s="255"/>
      <c r="HA16" s="255"/>
      <c r="HB16" s="255"/>
      <c r="HC16" s="255"/>
      <c r="HD16" s="255"/>
      <c r="HE16" s="255"/>
      <c r="HF16" s="255"/>
      <c r="HG16" s="255"/>
      <c r="HH16" s="255"/>
      <c r="HI16" s="255"/>
      <c r="HJ16" s="255"/>
      <c r="HK16" s="255"/>
      <c r="HL16" s="255"/>
      <c r="HM16" s="255"/>
      <c r="HN16" s="255"/>
      <c r="HO16" s="255"/>
      <c r="HP16" s="255"/>
      <c r="HQ16" s="255"/>
      <c r="HR16" s="255"/>
      <c r="HS16" s="255"/>
      <c r="HT16" s="255"/>
      <c r="HU16" s="255"/>
      <c r="HV16" s="255"/>
      <c r="HW16" s="255"/>
      <c r="HX16" s="255"/>
      <c r="HY16" s="255"/>
      <c r="HZ16" s="255"/>
      <c r="IA16" s="255"/>
      <c r="IB16" s="255"/>
      <c r="IC16" s="255"/>
      <c r="ID16" s="255"/>
      <c r="IE16" s="255"/>
      <c r="IF16" s="255"/>
      <c r="IG16" s="255"/>
      <c r="IH16" s="255"/>
      <c r="II16" s="255"/>
      <c r="IJ16" s="255"/>
      <c r="IK16" s="255"/>
      <c r="IL16" s="255"/>
      <c r="IM16" s="255"/>
      <c r="IN16" s="255"/>
      <c r="IO16" s="255"/>
      <c r="IP16" s="255"/>
      <c r="IQ16" s="255"/>
      <c r="IR16" s="255"/>
      <c r="IS16" s="255"/>
      <c r="IT16" s="255"/>
      <c r="IU16" s="255"/>
      <c r="IV16" s="255"/>
      <c r="IW16" s="255"/>
      <c r="IX16" s="255"/>
      <c r="IY16" s="255"/>
      <c r="IZ16" s="255"/>
      <c r="JA16" s="255"/>
      <c r="JB16" s="255"/>
      <c r="JC16" s="255"/>
      <c r="JD16" s="255"/>
      <c r="JE16" s="255"/>
    </row>
    <row r="17" spans="1:35" ht="39.75" customHeight="1">
      <c r="A17" s="256"/>
      <c r="B17" s="256"/>
      <c r="C17" s="256"/>
      <c r="D17" s="190" t="s">
        <v>339</v>
      </c>
      <c r="E17" s="190"/>
      <c r="F17" s="190"/>
      <c r="G17" s="190"/>
      <c r="H17" s="191"/>
      <c r="I17" s="192"/>
      <c r="J17" s="191"/>
      <c r="M17" s="256"/>
      <c r="N17" s="41" t="s">
        <v>246</v>
      </c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7"/>
      <c r="AC17" s="256"/>
      <c r="AD17" s="256"/>
      <c r="AE17" s="256"/>
      <c r="AF17" s="256"/>
      <c r="AG17" s="256"/>
      <c r="AH17" s="256"/>
      <c r="AI17" s="256"/>
    </row>
    <row r="18" spans="1:35" ht="39.75" customHeight="1">
      <c r="A18" s="256"/>
      <c r="B18" s="256"/>
      <c r="C18" s="256"/>
      <c r="D18" s="190" t="s">
        <v>247</v>
      </c>
      <c r="E18" s="190"/>
      <c r="F18" s="190"/>
      <c r="G18" s="190"/>
      <c r="H18" s="190"/>
      <c r="I18" s="190"/>
      <c r="J18" s="190"/>
      <c r="M18" s="256"/>
      <c r="N18" s="45" t="s">
        <v>248</v>
      </c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</row>
  </sheetData>
  <mergeCells count="26">
    <mergeCell ref="AF10:AG10"/>
    <mergeCell ref="AH10:AH11"/>
    <mergeCell ref="AI10:AI11"/>
    <mergeCell ref="AJ10:AJ11"/>
    <mergeCell ref="K10:K11"/>
    <mergeCell ref="L10:O10"/>
    <mergeCell ref="P10:S10"/>
    <mergeCell ref="T10:W10"/>
    <mergeCell ref="X10:AA10"/>
    <mergeCell ref="AB10:AE10"/>
    <mergeCell ref="A7:AJ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1:AJ1"/>
    <mergeCell ref="A2:AJ2"/>
    <mergeCell ref="A3:AJ3"/>
    <mergeCell ref="A4:AJ4"/>
    <mergeCell ref="A5:AJ5"/>
    <mergeCell ref="A6:AJ6"/>
  </mergeCells>
  <pageMargins left="0" right="0" top="0" bottom="0" header="0.31496062992125984" footer="0.31496062992125984"/>
  <pageSetup paperSize="9" scale="6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R19"/>
  <sheetViews>
    <sheetView view="pageBreakPreview" zoomScaleNormal="100" zoomScaleSheetLayoutView="100" workbookViewId="0">
      <selection activeCell="J49" sqref="J49"/>
    </sheetView>
  </sheetViews>
  <sheetFormatPr defaultRowHeight="12.75"/>
  <cols>
    <col min="1" max="1" width="4.85546875" style="172" customWidth="1"/>
    <col min="2" max="2" width="4.85546875" style="172" hidden="1" customWidth="1"/>
    <col min="3" max="3" width="4.85546875" style="172" customWidth="1"/>
    <col min="4" max="4" width="22.5703125" style="130" customWidth="1"/>
    <col min="5" max="5" width="8.140625" style="130" customWidth="1"/>
    <col min="6" max="6" width="5.7109375" style="130" customWidth="1"/>
    <col min="7" max="7" width="34.7109375" style="130" customWidth="1"/>
    <col min="8" max="8" width="9.42578125" style="130" customWidth="1"/>
    <col min="9" max="9" width="16.5703125" style="173" customWidth="1"/>
    <col min="10" max="10" width="14.7109375" style="173" hidden="1" customWidth="1"/>
    <col min="11" max="11" width="21.28515625" style="174" customWidth="1"/>
    <col min="12" max="12" width="9.140625" style="130" customWidth="1"/>
    <col min="13" max="14" width="9.28515625" style="130" customWidth="1"/>
    <col min="15" max="15" width="11.28515625" style="130" customWidth="1"/>
    <col min="16" max="256" width="9.140625" style="130"/>
    <col min="257" max="257" width="5.7109375" style="130" customWidth="1"/>
    <col min="258" max="258" width="4.85546875" style="130" customWidth="1"/>
    <col min="259" max="259" width="0" style="130" hidden="1" customWidth="1"/>
    <col min="260" max="260" width="19.7109375" style="130" customWidth="1"/>
    <col min="261" max="261" width="8.140625" style="130" customWidth="1"/>
    <col min="262" max="262" width="6.85546875" style="130" customWidth="1"/>
    <col min="263" max="263" width="32.5703125" style="130" customWidth="1"/>
    <col min="264" max="264" width="9.42578125" style="130" customWidth="1"/>
    <col min="265" max="265" width="16.5703125" style="130" customWidth="1"/>
    <col min="266" max="266" width="0" style="130" hidden="1" customWidth="1"/>
    <col min="267" max="267" width="19.140625" style="130" customWidth="1"/>
    <col min="268" max="270" width="10" style="130" customWidth="1"/>
    <col min="271" max="271" width="11.28515625" style="130" customWidth="1"/>
    <col min="272" max="512" width="9.140625" style="130"/>
    <col min="513" max="513" width="5.7109375" style="130" customWidth="1"/>
    <col min="514" max="514" width="4.85546875" style="130" customWidth="1"/>
    <col min="515" max="515" width="0" style="130" hidden="1" customWidth="1"/>
    <col min="516" max="516" width="19.7109375" style="130" customWidth="1"/>
    <col min="517" max="517" width="8.140625" style="130" customWidth="1"/>
    <col min="518" max="518" width="6.85546875" style="130" customWidth="1"/>
    <col min="519" max="519" width="32.5703125" style="130" customWidth="1"/>
    <col min="520" max="520" width="9.42578125" style="130" customWidth="1"/>
    <col min="521" max="521" width="16.5703125" style="130" customWidth="1"/>
    <col min="522" max="522" width="0" style="130" hidden="1" customWidth="1"/>
    <col min="523" max="523" width="19.140625" style="130" customWidth="1"/>
    <col min="524" max="526" width="10" style="130" customWidth="1"/>
    <col min="527" max="527" width="11.28515625" style="130" customWidth="1"/>
    <col min="528" max="768" width="9.140625" style="130"/>
    <col min="769" max="769" width="5.7109375" style="130" customWidth="1"/>
    <col min="770" max="770" width="4.85546875" style="130" customWidth="1"/>
    <col min="771" max="771" width="0" style="130" hidden="1" customWidth="1"/>
    <col min="772" max="772" width="19.7109375" style="130" customWidth="1"/>
    <col min="773" max="773" width="8.140625" style="130" customWidth="1"/>
    <col min="774" max="774" width="6.85546875" style="130" customWidth="1"/>
    <col min="775" max="775" width="32.5703125" style="130" customWidth="1"/>
    <col min="776" max="776" width="9.42578125" style="130" customWidth="1"/>
    <col min="777" max="777" width="16.5703125" style="130" customWidth="1"/>
    <col min="778" max="778" width="0" style="130" hidden="1" customWidth="1"/>
    <col min="779" max="779" width="19.140625" style="130" customWidth="1"/>
    <col min="780" max="782" width="10" style="130" customWidth="1"/>
    <col min="783" max="783" width="11.28515625" style="130" customWidth="1"/>
    <col min="784" max="1024" width="9.140625" style="130"/>
    <col min="1025" max="1025" width="5.7109375" style="130" customWidth="1"/>
    <col min="1026" max="1026" width="4.85546875" style="130" customWidth="1"/>
    <col min="1027" max="1027" width="0" style="130" hidden="1" customWidth="1"/>
    <col min="1028" max="1028" width="19.7109375" style="130" customWidth="1"/>
    <col min="1029" max="1029" width="8.140625" style="130" customWidth="1"/>
    <col min="1030" max="1030" width="6.85546875" style="130" customWidth="1"/>
    <col min="1031" max="1031" width="32.5703125" style="130" customWidth="1"/>
    <col min="1032" max="1032" width="9.42578125" style="130" customWidth="1"/>
    <col min="1033" max="1033" width="16.5703125" style="130" customWidth="1"/>
    <col min="1034" max="1034" width="0" style="130" hidden="1" customWidth="1"/>
    <col min="1035" max="1035" width="19.140625" style="130" customWidth="1"/>
    <col min="1036" max="1038" width="10" style="130" customWidth="1"/>
    <col min="1039" max="1039" width="11.28515625" style="130" customWidth="1"/>
    <col min="1040" max="1280" width="9.140625" style="130"/>
    <col min="1281" max="1281" width="5.7109375" style="130" customWidth="1"/>
    <col min="1282" max="1282" width="4.85546875" style="130" customWidth="1"/>
    <col min="1283" max="1283" width="0" style="130" hidden="1" customWidth="1"/>
    <col min="1284" max="1284" width="19.7109375" style="130" customWidth="1"/>
    <col min="1285" max="1285" width="8.140625" style="130" customWidth="1"/>
    <col min="1286" max="1286" width="6.85546875" style="130" customWidth="1"/>
    <col min="1287" max="1287" width="32.5703125" style="130" customWidth="1"/>
    <col min="1288" max="1288" width="9.42578125" style="130" customWidth="1"/>
    <col min="1289" max="1289" width="16.5703125" style="130" customWidth="1"/>
    <col min="1290" max="1290" width="0" style="130" hidden="1" customWidth="1"/>
    <col min="1291" max="1291" width="19.140625" style="130" customWidth="1"/>
    <col min="1292" max="1294" width="10" style="130" customWidth="1"/>
    <col min="1295" max="1295" width="11.28515625" style="130" customWidth="1"/>
    <col min="1296" max="1536" width="9.140625" style="130"/>
    <col min="1537" max="1537" width="5.7109375" style="130" customWidth="1"/>
    <col min="1538" max="1538" width="4.85546875" style="130" customWidth="1"/>
    <col min="1539" max="1539" width="0" style="130" hidden="1" customWidth="1"/>
    <col min="1540" max="1540" width="19.7109375" style="130" customWidth="1"/>
    <col min="1541" max="1541" width="8.140625" style="130" customWidth="1"/>
    <col min="1542" max="1542" width="6.85546875" style="130" customWidth="1"/>
    <col min="1543" max="1543" width="32.5703125" style="130" customWidth="1"/>
    <col min="1544" max="1544" width="9.42578125" style="130" customWidth="1"/>
    <col min="1545" max="1545" width="16.5703125" style="130" customWidth="1"/>
    <col min="1546" max="1546" width="0" style="130" hidden="1" customWidth="1"/>
    <col min="1547" max="1547" width="19.140625" style="130" customWidth="1"/>
    <col min="1548" max="1550" width="10" style="130" customWidth="1"/>
    <col min="1551" max="1551" width="11.28515625" style="130" customWidth="1"/>
    <col min="1552" max="1792" width="9.140625" style="130"/>
    <col min="1793" max="1793" width="5.7109375" style="130" customWidth="1"/>
    <col min="1794" max="1794" width="4.85546875" style="130" customWidth="1"/>
    <col min="1795" max="1795" width="0" style="130" hidden="1" customWidth="1"/>
    <col min="1796" max="1796" width="19.7109375" style="130" customWidth="1"/>
    <col min="1797" max="1797" width="8.140625" style="130" customWidth="1"/>
    <col min="1798" max="1798" width="6.85546875" style="130" customWidth="1"/>
    <col min="1799" max="1799" width="32.5703125" style="130" customWidth="1"/>
    <col min="1800" max="1800" width="9.42578125" style="130" customWidth="1"/>
    <col min="1801" max="1801" width="16.5703125" style="130" customWidth="1"/>
    <col min="1802" max="1802" width="0" style="130" hidden="1" customWidth="1"/>
    <col min="1803" max="1803" width="19.140625" style="130" customWidth="1"/>
    <col min="1804" max="1806" width="10" style="130" customWidth="1"/>
    <col min="1807" max="1807" width="11.28515625" style="130" customWidth="1"/>
    <col min="1808" max="2048" width="9.140625" style="130"/>
    <col min="2049" max="2049" width="5.7109375" style="130" customWidth="1"/>
    <col min="2050" max="2050" width="4.85546875" style="130" customWidth="1"/>
    <col min="2051" max="2051" width="0" style="130" hidden="1" customWidth="1"/>
    <col min="2052" max="2052" width="19.7109375" style="130" customWidth="1"/>
    <col min="2053" max="2053" width="8.140625" style="130" customWidth="1"/>
    <col min="2054" max="2054" width="6.85546875" style="130" customWidth="1"/>
    <col min="2055" max="2055" width="32.5703125" style="130" customWidth="1"/>
    <col min="2056" max="2056" width="9.42578125" style="130" customWidth="1"/>
    <col min="2057" max="2057" width="16.5703125" style="130" customWidth="1"/>
    <col min="2058" max="2058" width="0" style="130" hidden="1" customWidth="1"/>
    <col min="2059" max="2059" width="19.140625" style="130" customWidth="1"/>
    <col min="2060" max="2062" width="10" style="130" customWidth="1"/>
    <col min="2063" max="2063" width="11.28515625" style="130" customWidth="1"/>
    <col min="2064" max="2304" width="9.140625" style="130"/>
    <col min="2305" max="2305" width="5.7109375" style="130" customWidth="1"/>
    <col min="2306" max="2306" width="4.85546875" style="130" customWidth="1"/>
    <col min="2307" max="2307" width="0" style="130" hidden="1" customWidth="1"/>
    <col min="2308" max="2308" width="19.7109375" style="130" customWidth="1"/>
    <col min="2309" max="2309" width="8.140625" style="130" customWidth="1"/>
    <col min="2310" max="2310" width="6.85546875" style="130" customWidth="1"/>
    <col min="2311" max="2311" width="32.5703125" style="130" customWidth="1"/>
    <col min="2312" max="2312" width="9.42578125" style="130" customWidth="1"/>
    <col min="2313" max="2313" width="16.5703125" style="130" customWidth="1"/>
    <col min="2314" max="2314" width="0" style="130" hidden="1" customWidth="1"/>
    <col min="2315" max="2315" width="19.140625" style="130" customWidth="1"/>
    <col min="2316" max="2318" width="10" style="130" customWidth="1"/>
    <col min="2319" max="2319" width="11.28515625" style="130" customWidth="1"/>
    <col min="2320" max="2560" width="9.140625" style="130"/>
    <col min="2561" max="2561" width="5.7109375" style="130" customWidth="1"/>
    <col min="2562" max="2562" width="4.85546875" style="130" customWidth="1"/>
    <col min="2563" max="2563" width="0" style="130" hidden="1" customWidth="1"/>
    <col min="2564" max="2564" width="19.7109375" style="130" customWidth="1"/>
    <col min="2565" max="2565" width="8.140625" style="130" customWidth="1"/>
    <col min="2566" max="2566" width="6.85546875" style="130" customWidth="1"/>
    <col min="2567" max="2567" width="32.5703125" style="130" customWidth="1"/>
    <col min="2568" max="2568" width="9.42578125" style="130" customWidth="1"/>
    <col min="2569" max="2569" width="16.5703125" style="130" customWidth="1"/>
    <col min="2570" max="2570" width="0" style="130" hidden="1" customWidth="1"/>
    <col min="2571" max="2571" width="19.140625" style="130" customWidth="1"/>
    <col min="2572" max="2574" width="10" style="130" customWidth="1"/>
    <col min="2575" max="2575" width="11.28515625" style="130" customWidth="1"/>
    <col min="2576" max="2816" width="9.140625" style="130"/>
    <col min="2817" max="2817" width="5.7109375" style="130" customWidth="1"/>
    <col min="2818" max="2818" width="4.85546875" style="130" customWidth="1"/>
    <col min="2819" max="2819" width="0" style="130" hidden="1" customWidth="1"/>
    <col min="2820" max="2820" width="19.7109375" style="130" customWidth="1"/>
    <col min="2821" max="2821" width="8.140625" style="130" customWidth="1"/>
    <col min="2822" max="2822" width="6.85546875" style="130" customWidth="1"/>
    <col min="2823" max="2823" width="32.5703125" style="130" customWidth="1"/>
    <col min="2824" max="2824" width="9.42578125" style="130" customWidth="1"/>
    <col min="2825" max="2825" width="16.5703125" style="130" customWidth="1"/>
    <col min="2826" max="2826" width="0" style="130" hidden="1" customWidth="1"/>
    <col min="2827" max="2827" width="19.140625" style="130" customWidth="1"/>
    <col min="2828" max="2830" width="10" style="130" customWidth="1"/>
    <col min="2831" max="2831" width="11.28515625" style="130" customWidth="1"/>
    <col min="2832" max="3072" width="9.140625" style="130"/>
    <col min="3073" max="3073" width="5.7109375" style="130" customWidth="1"/>
    <col min="3074" max="3074" width="4.85546875" style="130" customWidth="1"/>
    <col min="3075" max="3075" width="0" style="130" hidden="1" customWidth="1"/>
    <col min="3076" max="3076" width="19.7109375" style="130" customWidth="1"/>
    <col min="3077" max="3077" width="8.140625" style="130" customWidth="1"/>
    <col min="3078" max="3078" width="6.85546875" style="130" customWidth="1"/>
    <col min="3079" max="3079" width="32.5703125" style="130" customWidth="1"/>
    <col min="3080" max="3080" width="9.42578125" style="130" customWidth="1"/>
    <col min="3081" max="3081" width="16.5703125" style="130" customWidth="1"/>
    <col min="3082" max="3082" width="0" style="130" hidden="1" customWidth="1"/>
    <col min="3083" max="3083" width="19.140625" style="130" customWidth="1"/>
    <col min="3084" max="3086" width="10" style="130" customWidth="1"/>
    <col min="3087" max="3087" width="11.28515625" style="130" customWidth="1"/>
    <col min="3088" max="3328" width="9.140625" style="130"/>
    <col min="3329" max="3329" width="5.7109375" style="130" customWidth="1"/>
    <col min="3330" max="3330" width="4.85546875" style="130" customWidth="1"/>
    <col min="3331" max="3331" width="0" style="130" hidden="1" customWidth="1"/>
    <col min="3332" max="3332" width="19.7109375" style="130" customWidth="1"/>
    <col min="3333" max="3333" width="8.140625" style="130" customWidth="1"/>
    <col min="3334" max="3334" width="6.85546875" style="130" customWidth="1"/>
    <col min="3335" max="3335" width="32.5703125" style="130" customWidth="1"/>
    <col min="3336" max="3336" width="9.42578125" style="130" customWidth="1"/>
    <col min="3337" max="3337" width="16.5703125" style="130" customWidth="1"/>
    <col min="3338" max="3338" width="0" style="130" hidden="1" customWidth="1"/>
    <col min="3339" max="3339" width="19.140625" style="130" customWidth="1"/>
    <col min="3340" max="3342" width="10" style="130" customWidth="1"/>
    <col min="3343" max="3343" width="11.28515625" style="130" customWidth="1"/>
    <col min="3344" max="3584" width="9.140625" style="130"/>
    <col min="3585" max="3585" width="5.7109375" style="130" customWidth="1"/>
    <col min="3586" max="3586" width="4.85546875" style="130" customWidth="1"/>
    <col min="3587" max="3587" width="0" style="130" hidden="1" customWidth="1"/>
    <col min="3588" max="3588" width="19.7109375" style="130" customWidth="1"/>
    <col min="3589" max="3589" width="8.140625" style="130" customWidth="1"/>
    <col min="3590" max="3590" width="6.85546875" style="130" customWidth="1"/>
    <col min="3591" max="3591" width="32.5703125" style="130" customWidth="1"/>
    <col min="3592" max="3592" width="9.42578125" style="130" customWidth="1"/>
    <col min="3593" max="3593" width="16.5703125" style="130" customWidth="1"/>
    <col min="3594" max="3594" width="0" style="130" hidden="1" customWidth="1"/>
    <col min="3595" max="3595" width="19.140625" style="130" customWidth="1"/>
    <col min="3596" max="3598" width="10" style="130" customWidth="1"/>
    <col min="3599" max="3599" width="11.28515625" style="130" customWidth="1"/>
    <col min="3600" max="3840" width="9.140625" style="130"/>
    <col min="3841" max="3841" width="5.7109375" style="130" customWidth="1"/>
    <col min="3842" max="3842" width="4.85546875" style="130" customWidth="1"/>
    <col min="3843" max="3843" width="0" style="130" hidden="1" customWidth="1"/>
    <col min="3844" max="3844" width="19.7109375" style="130" customWidth="1"/>
    <col min="3845" max="3845" width="8.140625" style="130" customWidth="1"/>
    <col min="3846" max="3846" width="6.85546875" style="130" customWidth="1"/>
    <col min="3847" max="3847" width="32.5703125" style="130" customWidth="1"/>
    <col min="3848" max="3848" width="9.42578125" style="130" customWidth="1"/>
    <col min="3849" max="3849" width="16.5703125" style="130" customWidth="1"/>
    <col min="3850" max="3850" width="0" style="130" hidden="1" customWidth="1"/>
    <col min="3851" max="3851" width="19.140625" style="130" customWidth="1"/>
    <col min="3852" max="3854" width="10" style="130" customWidth="1"/>
    <col min="3855" max="3855" width="11.28515625" style="130" customWidth="1"/>
    <col min="3856" max="4096" width="9.140625" style="130"/>
    <col min="4097" max="4097" width="5.7109375" style="130" customWidth="1"/>
    <col min="4098" max="4098" width="4.85546875" style="130" customWidth="1"/>
    <col min="4099" max="4099" width="0" style="130" hidden="1" customWidth="1"/>
    <col min="4100" max="4100" width="19.7109375" style="130" customWidth="1"/>
    <col min="4101" max="4101" width="8.140625" style="130" customWidth="1"/>
    <col min="4102" max="4102" width="6.85546875" style="130" customWidth="1"/>
    <col min="4103" max="4103" width="32.5703125" style="130" customWidth="1"/>
    <col min="4104" max="4104" width="9.42578125" style="130" customWidth="1"/>
    <col min="4105" max="4105" width="16.5703125" style="130" customWidth="1"/>
    <col min="4106" max="4106" width="0" style="130" hidden="1" customWidth="1"/>
    <col min="4107" max="4107" width="19.140625" style="130" customWidth="1"/>
    <col min="4108" max="4110" width="10" style="130" customWidth="1"/>
    <col min="4111" max="4111" width="11.28515625" style="130" customWidth="1"/>
    <col min="4112" max="4352" width="9.140625" style="130"/>
    <col min="4353" max="4353" width="5.7109375" style="130" customWidth="1"/>
    <col min="4354" max="4354" width="4.85546875" style="130" customWidth="1"/>
    <col min="4355" max="4355" width="0" style="130" hidden="1" customWidth="1"/>
    <col min="4356" max="4356" width="19.7109375" style="130" customWidth="1"/>
    <col min="4357" max="4357" width="8.140625" style="130" customWidth="1"/>
    <col min="4358" max="4358" width="6.85546875" style="130" customWidth="1"/>
    <col min="4359" max="4359" width="32.5703125" style="130" customWidth="1"/>
    <col min="4360" max="4360" width="9.42578125" style="130" customWidth="1"/>
    <col min="4361" max="4361" width="16.5703125" style="130" customWidth="1"/>
    <col min="4362" max="4362" width="0" style="130" hidden="1" customWidth="1"/>
    <col min="4363" max="4363" width="19.140625" style="130" customWidth="1"/>
    <col min="4364" max="4366" width="10" style="130" customWidth="1"/>
    <col min="4367" max="4367" width="11.28515625" style="130" customWidth="1"/>
    <col min="4368" max="4608" width="9.140625" style="130"/>
    <col min="4609" max="4609" width="5.7109375" style="130" customWidth="1"/>
    <col min="4610" max="4610" width="4.85546875" style="130" customWidth="1"/>
    <col min="4611" max="4611" width="0" style="130" hidden="1" customWidth="1"/>
    <col min="4612" max="4612" width="19.7109375" style="130" customWidth="1"/>
    <col min="4613" max="4613" width="8.140625" style="130" customWidth="1"/>
    <col min="4614" max="4614" width="6.85546875" style="130" customWidth="1"/>
    <col min="4615" max="4615" width="32.5703125" style="130" customWidth="1"/>
    <col min="4616" max="4616" width="9.42578125" style="130" customWidth="1"/>
    <col min="4617" max="4617" width="16.5703125" style="130" customWidth="1"/>
    <col min="4618" max="4618" width="0" style="130" hidden="1" customWidth="1"/>
    <col min="4619" max="4619" width="19.140625" style="130" customWidth="1"/>
    <col min="4620" max="4622" width="10" style="130" customWidth="1"/>
    <col min="4623" max="4623" width="11.28515625" style="130" customWidth="1"/>
    <col min="4624" max="4864" width="9.140625" style="130"/>
    <col min="4865" max="4865" width="5.7109375" style="130" customWidth="1"/>
    <col min="4866" max="4866" width="4.85546875" style="130" customWidth="1"/>
    <col min="4867" max="4867" width="0" style="130" hidden="1" customWidth="1"/>
    <col min="4868" max="4868" width="19.7109375" style="130" customWidth="1"/>
    <col min="4869" max="4869" width="8.140625" style="130" customWidth="1"/>
    <col min="4870" max="4870" width="6.85546875" style="130" customWidth="1"/>
    <col min="4871" max="4871" width="32.5703125" style="130" customWidth="1"/>
    <col min="4872" max="4872" width="9.42578125" style="130" customWidth="1"/>
    <col min="4873" max="4873" width="16.5703125" style="130" customWidth="1"/>
    <col min="4874" max="4874" width="0" style="130" hidden="1" customWidth="1"/>
    <col min="4875" max="4875" width="19.140625" style="130" customWidth="1"/>
    <col min="4876" max="4878" width="10" style="130" customWidth="1"/>
    <col min="4879" max="4879" width="11.28515625" style="130" customWidth="1"/>
    <col min="4880" max="5120" width="9.140625" style="130"/>
    <col min="5121" max="5121" width="5.7109375" style="130" customWidth="1"/>
    <col min="5122" max="5122" width="4.85546875" style="130" customWidth="1"/>
    <col min="5123" max="5123" width="0" style="130" hidden="1" customWidth="1"/>
    <col min="5124" max="5124" width="19.7109375" style="130" customWidth="1"/>
    <col min="5125" max="5125" width="8.140625" style="130" customWidth="1"/>
    <col min="5126" max="5126" width="6.85546875" style="130" customWidth="1"/>
    <col min="5127" max="5127" width="32.5703125" style="130" customWidth="1"/>
    <col min="5128" max="5128" width="9.42578125" style="130" customWidth="1"/>
    <col min="5129" max="5129" width="16.5703125" style="130" customWidth="1"/>
    <col min="5130" max="5130" width="0" style="130" hidden="1" customWidth="1"/>
    <col min="5131" max="5131" width="19.140625" style="130" customWidth="1"/>
    <col min="5132" max="5134" width="10" style="130" customWidth="1"/>
    <col min="5135" max="5135" width="11.28515625" style="130" customWidth="1"/>
    <col min="5136" max="5376" width="9.140625" style="130"/>
    <col min="5377" max="5377" width="5.7109375" style="130" customWidth="1"/>
    <col min="5378" max="5378" width="4.85546875" style="130" customWidth="1"/>
    <col min="5379" max="5379" width="0" style="130" hidden="1" customWidth="1"/>
    <col min="5380" max="5380" width="19.7109375" style="130" customWidth="1"/>
    <col min="5381" max="5381" width="8.140625" style="130" customWidth="1"/>
    <col min="5382" max="5382" width="6.85546875" style="130" customWidth="1"/>
    <col min="5383" max="5383" width="32.5703125" style="130" customWidth="1"/>
    <col min="5384" max="5384" width="9.42578125" style="130" customWidth="1"/>
    <col min="5385" max="5385" width="16.5703125" style="130" customWidth="1"/>
    <col min="5386" max="5386" width="0" style="130" hidden="1" customWidth="1"/>
    <col min="5387" max="5387" width="19.140625" style="130" customWidth="1"/>
    <col min="5388" max="5390" width="10" style="130" customWidth="1"/>
    <col min="5391" max="5391" width="11.28515625" style="130" customWidth="1"/>
    <col min="5392" max="5632" width="9.140625" style="130"/>
    <col min="5633" max="5633" width="5.7109375" style="130" customWidth="1"/>
    <col min="5634" max="5634" width="4.85546875" style="130" customWidth="1"/>
    <col min="5635" max="5635" width="0" style="130" hidden="1" customWidth="1"/>
    <col min="5636" max="5636" width="19.7109375" style="130" customWidth="1"/>
    <col min="5637" max="5637" width="8.140625" style="130" customWidth="1"/>
    <col min="5638" max="5638" width="6.85546875" style="130" customWidth="1"/>
    <col min="5639" max="5639" width="32.5703125" style="130" customWidth="1"/>
    <col min="5640" max="5640" width="9.42578125" style="130" customWidth="1"/>
    <col min="5641" max="5641" width="16.5703125" style="130" customWidth="1"/>
    <col min="5642" max="5642" width="0" style="130" hidden="1" customWidth="1"/>
    <col min="5643" max="5643" width="19.140625" style="130" customWidth="1"/>
    <col min="5644" max="5646" width="10" style="130" customWidth="1"/>
    <col min="5647" max="5647" width="11.28515625" style="130" customWidth="1"/>
    <col min="5648" max="5888" width="9.140625" style="130"/>
    <col min="5889" max="5889" width="5.7109375" style="130" customWidth="1"/>
    <col min="5890" max="5890" width="4.85546875" style="130" customWidth="1"/>
    <col min="5891" max="5891" width="0" style="130" hidden="1" customWidth="1"/>
    <col min="5892" max="5892" width="19.7109375" style="130" customWidth="1"/>
    <col min="5893" max="5893" width="8.140625" style="130" customWidth="1"/>
    <col min="5894" max="5894" width="6.85546875" style="130" customWidth="1"/>
    <col min="5895" max="5895" width="32.5703125" style="130" customWidth="1"/>
    <col min="5896" max="5896" width="9.42578125" style="130" customWidth="1"/>
    <col min="5897" max="5897" width="16.5703125" style="130" customWidth="1"/>
    <col min="5898" max="5898" width="0" style="130" hidden="1" customWidth="1"/>
    <col min="5899" max="5899" width="19.140625" style="130" customWidth="1"/>
    <col min="5900" max="5902" width="10" style="130" customWidth="1"/>
    <col min="5903" max="5903" width="11.28515625" style="130" customWidth="1"/>
    <col min="5904" max="6144" width="9.140625" style="130"/>
    <col min="6145" max="6145" width="5.7109375" style="130" customWidth="1"/>
    <col min="6146" max="6146" width="4.85546875" style="130" customWidth="1"/>
    <col min="6147" max="6147" width="0" style="130" hidden="1" customWidth="1"/>
    <col min="6148" max="6148" width="19.7109375" style="130" customWidth="1"/>
    <col min="6149" max="6149" width="8.140625" style="130" customWidth="1"/>
    <col min="6150" max="6150" width="6.85546875" style="130" customWidth="1"/>
    <col min="6151" max="6151" width="32.5703125" style="130" customWidth="1"/>
    <col min="6152" max="6152" width="9.42578125" style="130" customWidth="1"/>
    <col min="6153" max="6153" width="16.5703125" style="130" customWidth="1"/>
    <col min="6154" max="6154" width="0" style="130" hidden="1" customWidth="1"/>
    <col min="6155" max="6155" width="19.140625" style="130" customWidth="1"/>
    <col min="6156" max="6158" width="10" style="130" customWidth="1"/>
    <col min="6159" max="6159" width="11.28515625" style="130" customWidth="1"/>
    <col min="6160" max="6400" width="9.140625" style="130"/>
    <col min="6401" max="6401" width="5.7109375" style="130" customWidth="1"/>
    <col min="6402" max="6402" width="4.85546875" style="130" customWidth="1"/>
    <col min="6403" max="6403" width="0" style="130" hidden="1" customWidth="1"/>
    <col min="6404" max="6404" width="19.7109375" style="130" customWidth="1"/>
    <col min="6405" max="6405" width="8.140625" style="130" customWidth="1"/>
    <col min="6406" max="6406" width="6.85546875" style="130" customWidth="1"/>
    <col min="6407" max="6407" width="32.5703125" style="130" customWidth="1"/>
    <col min="6408" max="6408" width="9.42578125" style="130" customWidth="1"/>
    <col min="6409" max="6409" width="16.5703125" style="130" customWidth="1"/>
    <col min="6410" max="6410" width="0" style="130" hidden="1" customWidth="1"/>
    <col min="6411" max="6411" width="19.140625" style="130" customWidth="1"/>
    <col min="6412" max="6414" width="10" style="130" customWidth="1"/>
    <col min="6415" max="6415" width="11.28515625" style="130" customWidth="1"/>
    <col min="6416" max="6656" width="9.140625" style="130"/>
    <col min="6657" max="6657" width="5.7109375" style="130" customWidth="1"/>
    <col min="6658" max="6658" width="4.85546875" style="130" customWidth="1"/>
    <col min="6659" max="6659" width="0" style="130" hidden="1" customWidth="1"/>
    <col min="6660" max="6660" width="19.7109375" style="130" customWidth="1"/>
    <col min="6661" max="6661" width="8.140625" style="130" customWidth="1"/>
    <col min="6662" max="6662" width="6.85546875" style="130" customWidth="1"/>
    <col min="6663" max="6663" width="32.5703125" style="130" customWidth="1"/>
    <col min="6664" max="6664" width="9.42578125" style="130" customWidth="1"/>
    <col min="6665" max="6665" width="16.5703125" style="130" customWidth="1"/>
    <col min="6666" max="6666" width="0" style="130" hidden="1" customWidth="1"/>
    <col min="6667" max="6667" width="19.140625" style="130" customWidth="1"/>
    <col min="6668" max="6670" width="10" style="130" customWidth="1"/>
    <col min="6671" max="6671" width="11.28515625" style="130" customWidth="1"/>
    <col min="6672" max="6912" width="9.140625" style="130"/>
    <col min="6913" max="6913" width="5.7109375" style="130" customWidth="1"/>
    <col min="6914" max="6914" width="4.85546875" style="130" customWidth="1"/>
    <col min="6915" max="6915" width="0" style="130" hidden="1" customWidth="1"/>
    <col min="6916" max="6916" width="19.7109375" style="130" customWidth="1"/>
    <col min="6917" max="6917" width="8.140625" style="130" customWidth="1"/>
    <col min="6918" max="6918" width="6.85546875" style="130" customWidth="1"/>
    <col min="6919" max="6919" width="32.5703125" style="130" customWidth="1"/>
    <col min="6920" max="6920" width="9.42578125" style="130" customWidth="1"/>
    <col min="6921" max="6921" width="16.5703125" style="130" customWidth="1"/>
    <col min="6922" max="6922" width="0" style="130" hidden="1" customWidth="1"/>
    <col min="6923" max="6923" width="19.140625" style="130" customWidth="1"/>
    <col min="6924" max="6926" width="10" style="130" customWidth="1"/>
    <col min="6927" max="6927" width="11.28515625" style="130" customWidth="1"/>
    <col min="6928" max="7168" width="9.140625" style="130"/>
    <col min="7169" max="7169" width="5.7109375" style="130" customWidth="1"/>
    <col min="7170" max="7170" width="4.85546875" style="130" customWidth="1"/>
    <col min="7171" max="7171" width="0" style="130" hidden="1" customWidth="1"/>
    <col min="7172" max="7172" width="19.7109375" style="130" customWidth="1"/>
    <col min="7173" max="7173" width="8.140625" style="130" customWidth="1"/>
    <col min="7174" max="7174" width="6.85546875" style="130" customWidth="1"/>
    <col min="7175" max="7175" width="32.5703125" style="130" customWidth="1"/>
    <col min="7176" max="7176" width="9.42578125" style="130" customWidth="1"/>
    <col min="7177" max="7177" width="16.5703125" style="130" customWidth="1"/>
    <col min="7178" max="7178" width="0" style="130" hidden="1" customWidth="1"/>
    <col min="7179" max="7179" width="19.140625" style="130" customWidth="1"/>
    <col min="7180" max="7182" width="10" style="130" customWidth="1"/>
    <col min="7183" max="7183" width="11.28515625" style="130" customWidth="1"/>
    <col min="7184" max="7424" width="9.140625" style="130"/>
    <col min="7425" max="7425" width="5.7109375" style="130" customWidth="1"/>
    <col min="7426" max="7426" width="4.85546875" style="130" customWidth="1"/>
    <col min="7427" max="7427" width="0" style="130" hidden="1" customWidth="1"/>
    <col min="7428" max="7428" width="19.7109375" style="130" customWidth="1"/>
    <col min="7429" max="7429" width="8.140625" style="130" customWidth="1"/>
    <col min="7430" max="7430" width="6.85546875" style="130" customWidth="1"/>
    <col min="7431" max="7431" width="32.5703125" style="130" customWidth="1"/>
    <col min="7432" max="7432" width="9.42578125" style="130" customWidth="1"/>
    <col min="7433" max="7433" width="16.5703125" style="130" customWidth="1"/>
    <col min="7434" max="7434" width="0" style="130" hidden="1" customWidth="1"/>
    <col min="7435" max="7435" width="19.140625" style="130" customWidth="1"/>
    <col min="7436" max="7438" width="10" style="130" customWidth="1"/>
    <col min="7439" max="7439" width="11.28515625" style="130" customWidth="1"/>
    <col min="7440" max="7680" width="9.140625" style="130"/>
    <col min="7681" max="7681" width="5.7109375" style="130" customWidth="1"/>
    <col min="7682" max="7682" width="4.85546875" style="130" customWidth="1"/>
    <col min="7683" max="7683" width="0" style="130" hidden="1" customWidth="1"/>
    <col min="7684" max="7684" width="19.7109375" style="130" customWidth="1"/>
    <col min="7685" max="7685" width="8.140625" style="130" customWidth="1"/>
    <col min="7686" max="7686" width="6.85546875" style="130" customWidth="1"/>
    <col min="7687" max="7687" width="32.5703125" style="130" customWidth="1"/>
    <col min="7688" max="7688" width="9.42578125" style="130" customWidth="1"/>
    <col min="7689" max="7689" width="16.5703125" style="130" customWidth="1"/>
    <col min="7690" max="7690" width="0" style="130" hidden="1" customWidth="1"/>
    <col min="7691" max="7691" width="19.140625" style="130" customWidth="1"/>
    <col min="7692" max="7694" width="10" style="130" customWidth="1"/>
    <col min="7695" max="7695" width="11.28515625" style="130" customWidth="1"/>
    <col min="7696" max="7936" width="9.140625" style="130"/>
    <col min="7937" max="7937" width="5.7109375" style="130" customWidth="1"/>
    <col min="7938" max="7938" width="4.85546875" style="130" customWidth="1"/>
    <col min="7939" max="7939" width="0" style="130" hidden="1" customWidth="1"/>
    <col min="7940" max="7940" width="19.7109375" style="130" customWidth="1"/>
    <col min="7941" max="7941" width="8.140625" style="130" customWidth="1"/>
    <col min="7942" max="7942" width="6.85546875" style="130" customWidth="1"/>
    <col min="7943" max="7943" width="32.5703125" style="130" customWidth="1"/>
    <col min="7944" max="7944" width="9.42578125" style="130" customWidth="1"/>
    <col min="7945" max="7945" width="16.5703125" style="130" customWidth="1"/>
    <col min="7946" max="7946" width="0" style="130" hidden="1" customWidth="1"/>
    <col min="7947" max="7947" width="19.140625" style="130" customWidth="1"/>
    <col min="7948" max="7950" width="10" style="130" customWidth="1"/>
    <col min="7951" max="7951" width="11.28515625" style="130" customWidth="1"/>
    <col min="7952" max="8192" width="9.140625" style="130"/>
    <col min="8193" max="8193" width="5.7109375" style="130" customWidth="1"/>
    <col min="8194" max="8194" width="4.85546875" style="130" customWidth="1"/>
    <col min="8195" max="8195" width="0" style="130" hidden="1" customWidth="1"/>
    <col min="8196" max="8196" width="19.7109375" style="130" customWidth="1"/>
    <col min="8197" max="8197" width="8.140625" style="130" customWidth="1"/>
    <col min="8198" max="8198" width="6.85546875" style="130" customWidth="1"/>
    <col min="8199" max="8199" width="32.5703125" style="130" customWidth="1"/>
    <col min="8200" max="8200" width="9.42578125" style="130" customWidth="1"/>
    <col min="8201" max="8201" width="16.5703125" style="130" customWidth="1"/>
    <col min="8202" max="8202" width="0" style="130" hidden="1" customWidth="1"/>
    <col min="8203" max="8203" width="19.140625" style="130" customWidth="1"/>
    <col min="8204" max="8206" width="10" style="130" customWidth="1"/>
    <col min="8207" max="8207" width="11.28515625" style="130" customWidth="1"/>
    <col min="8208" max="8448" width="9.140625" style="130"/>
    <col min="8449" max="8449" width="5.7109375" style="130" customWidth="1"/>
    <col min="8450" max="8450" width="4.85546875" style="130" customWidth="1"/>
    <col min="8451" max="8451" width="0" style="130" hidden="1" customWidth="1"/>
    <col min="8452" max="8452" width="19.7109375" style="130" customWidth="1"/>
    <col min="8453" max="8453" width="8.140625" style="130" customWidth="1"/>
    <col min="8454" max="8454" width="6.85546875" style="130" customWidth="1"/>
    <col min="8455" max="8455" width="32.5703125" style="130" customWidth="1"/>
    <col min="8456" max="8456" width="9.42578125" style="130" customWidth="1"/>
    <col min="8457" max="8457" width="16.5703125" style="130" customWidth="1"/>
    <col min="8458" max="8458" width="0" style="130" hidden="1" customWidth="1"/>
    <col min="8459" max="8459" width="19.140625" style="130" customWidth="1"/>
    <col min="8460" max="8462" width="10" style="130" customWidth="1"/>
    <col min="8463" max="8463" width="11.28515625" style="130" customWidth="1"/>
    <col min="8464" max="8704" width="9.140625" style="130"/>
    <col min="8705" max="8705" width="5.7109375" style="130" customWidth="1"/>
    <col min="8706" max="8706" width="4.85546875" style="130" customWidth="1"/>
    <col min="8707" max="8707" width="0" style="130" hidden="1" customWidth="1"/>
    <col min="8708" max="8708" width="19.7109375" style="130" customWidth="1"/>
    <col min="8709" max="8709" width="8.140625" style="130" customWidth="1"/>
    <col min="8710" max="8710" width="6.85546875" style="130" customWidth="1"/>
    <col min="8711" max="8711" width="32.5703125" style="130" customWidth="1"/>
    <col min="8712" max="8712" width="9.42578125" style="130" customWidth="1"/>
    <col min="8713" max="8713" width="16.5703125" style="130" customWidth="1"/>
    <col min="8714" max="8714" width="0" style="130" hidden="1" customWidth="1"/>
    <col min="8715" max="8715" width="19.140625" style="130" customWidth="1"/>
    <col min="8716" max="8718" width="10" style="130" customWidth="1"/>
    <col min="8719" max="8719" width="11.28515625" style="130" customWidth="1"/>
    <col min="8720" max="8960" width="9.140625" style="130"/>
    <col min="8961" max="8961" width="5.7109375" style="130" customWidth="1"/>
    <col min="8962" max="8962" width="4.85546875" style="130" customWidth="1"/>
    <col min="8963" max="8963" width="0" style="130" hidden="1" customWidth="1"/>
    <col min="8964" max="8964" width="19.7109375" style="130" customWidth="1"/>
    <col min="8965" max="8965" width="8.140625" style="130" customWidth="1"/>
    <col min="8966" max="8966" width="6.85546875" style="130" customWidth="1"/>
    <col min="8967" max="8967" width="32.5703125" style="130" customWidth="1"/>
    <col min="8968" max="8968" width="9.42578125" style="130" customWidth="1"/>
    <col min="8969" max="8969" width="16.5703125" style="130" customWidth="1"/>
    <col min="8970" max="8970" width="0" style="130" hidden="1" customWidth="1"/>
    <col min="8971" max="8971" width="19.140625" style="130" customWidth="1"/>
    <col min="8972" max="8974" width="10" style="130" customWidth="1"/>
    <col min="8975" max="8975" width="11.28515625" style="130" customWidth="1"/>
    <col min="8976" max="9216" width="9.140625" style="130"/>
    <col min="9217" max="9217" width="5.7109375" style="130" customWidth="1"/>
    <col min="9218" max="9218" width="4.85546875" style="130" customWidth="1"/>
    <col min="9219" max="9219" width="0" style="130" hidden="1" customWidth="1"/>
    <col min="9220" max="9220" width="19.7109375" style="130" customWidth="1"/>
    <col min="9221" max="9221" width="8.140625" style="130" customWidth="1"/>
    <col min="9222" max="9222" width="6.85546875" style="130" customWidth="1"/>
    <col min="9223" max="9223" width="32.5703125" style="130" customWidth="1"/>
    <col min="9224" max="9224" width="9.42578125" style="130" customWidth="1"/>
    <col min="9225" max="9225" width="16.5703125" style="130" customWidth="1"/>
    <col min="9226" max="9226" width="0" style="130" hidden="1" customWidth="1"/>
    <col min="9227" max="9227" width="19.140625" style="130" customWidth="1"/>
    <col min="9228" max="9230" width="10" style="130" customWidth="1"/>
    <col min="9231" max="9231" width="11.28515625" style="130" customWidth="1"/>
    <col min="9232" max="9472" width="9.140625" style="130"/>
    <col min="9473" max="9473" width="5.7109375" style="130" customWidth="1"/>
    <col min="9474" max="9474" width="4.85546875" style="130" customWidth="1"/>
    <col min="9475" max="9475" width="0" style="130" hidden="1" customWidth="1"/>
    <col min="9476" max="9476" width="19.7109375" style="130" customWidth="1"/>
    <col min="9477" max="9477" width="8.140625" style="130" customWidth="1"/>
    <col min="9478" max="9478" width="6.85546875" style="130" customWidth="1"/>
    <col min="9479" max="9479" width="32.5703125" style="130" customWidth="1"/>
    <col min="9480" max="9480" width="9.42578125" style="130" customWidth="1"/>
    <col min="9481" max="9481" width="16.5703125" style="130" customWidth="1"/>
    <col min="9482" max="9482" width="0" style="130" hidden="1" customWidth="1"/>
    <col min="9483" max="9483" width="19.140625" style="130" customWidth="1"/>
    <col min="9484" max="9486" width="10" style="130" customWidth="1"/>
    <col min="9487" max="9487" width="11.28515625" style="130" customWidth="1"/>
    <col min="9488" max="9728" width="9.140625" style="130"/>
    <col min="9729" max="9729" width="5.7109375" style="130" customWidth="1"/>
    <col min="9730" max="9730" width="4.85546875" style="130" customWidth="1"/>
    <col min="9731" max="9731" width="0" style="130" hidden="1" customWidth="1"/>
    <col min="9732" max="9732" width="19.7109375" style="130" customWidth="1"/>
    <col min="9733" max="9733" width="8.140625" style="130" customWidth="1"/>
    <col min="9734" max="9734" width="6.85546875" style="130" customWidth="1"/>
    <col min="9735" max="9735" width="32.5703125" style="130" customWidth="1"/>
    <col min="9736" max="9736" width="9.42578125" style="130" customWidth="1"/>
    <col min="9737" max="9737" width="16.5703125" style="130" customWidth="1"/>
    <col min="9738" max="9738" width="0" style="130" hidden="1" customWidth="1"/>
    <col min="9739" max="9739" width="19.140625" style="130" customWidth="1"/>
    <col min="9740" max="9742" width="10" style="130" customWidth="1"/>
    <col min="9743" max="9743" width="11.28515625" style="130" customWidth="1"/>
    <col min="9744" max="9984" width="9.140625" style="130"/>
    <col min="9985" max="9985" width="5.7109375" style="130" customWidth="1"/>
    <col min="9986" max="9986" width="4.85546875" style="130" customWidth="1"/>
    <col min="9987" max="9987" width="0" style="130" hidden="1" customWidth="1"/>
    <col min="9988" max="9988" width="19.7109375" style="130" customWidth="1"/>
    <col min="9989" max="9989" width="8.140625" style="130" customWidth="1"/>
    <col min="9990" max="9990" width="6.85546875" style="130" customWidth="1"/>
    <col min="9991" max="9991" width="32.5703125" style="130" customWidth="1"/>
    <col min="9992" max="9992" width="9.42578125" style="130" customWidth="1"/>
    <col min="9993" max="9993" width="16.5703125" style="130" customWidth="1"/>
    <col min="9994" max="9994" width="0" style="130" hidden="1" customWidth="1"/>
    <col min="9995" max="9995" width="19.140625" style="130" customWidth="1"/>
    <col min="9996" max="9998" width="10" style="130" customWidth="1"/>
    <col min="9999" max="9999" width="11.28515625" style="130" customWidth="1"/>
    <col min="10000" max="10240" width="9.140625" style="130"/>
    <col min="10241" max="10241" width="5.7109375" style="130" customWidth="1"/>
    <col min="10242" max="10242" width="4.85546875" style="130" customWidth="1"/>
    <col min="10243" max="10243" width="0" style="130" hidden="1" customWidth="1"/>
    <col min="10244" max="10244" width="19.7109375" style="130" customWidth="1"/>
    <col min="10245" max="10245" width="8.140625" style="130" customWidth="1"/>
    <col min="10246" max="10246" width="6.85546875" style="130" customWidth="1"/>
    <col min="10247" max="10247" width="32.5703125" style="130" customWidth="1"/>
    <col min="10248" max="10248" width="9.42578125" style="130" customWidth="1"/>
    <col min="10249" max="10249" width="16.5703125" style="130" customWidth="1"/>
    <col min="10250" max="10250" width="0" style="130" hidden="1" customWidth="1"/>
    <col min="10251" max="10251" width="19.140625" style="130" customWidth="1"/>
    <col min="10252" max="10254" width="10" style="130" customWidth="1"/>
    <col min="10255" max="10255" width="11.28515625" style="130" customWidth="1"/>
    <col min="10256" max="10496" width="9.140625" style="130"/>
    <col min="10497" max="10497" width="5.7109375" style="130" customWidth="1"/>
    <col min="10498" max="10498" width="4.85546875" style="130" customWidth="1"/>
    <col min="10499" max="10499" width="0" style="130" hidden="1" customWidth="1"/>
    <col min="10500" max="10500" width="19.7109375" style="130" customWidth="1"/>
    <col min="10501" max="10501" width="8.140625" style="130" customWidth="1"/>
    <col min="10502" max="10502" width="6.85546875" style="130" customWidth="1"/>
    <col min="10503" max="10503" width="32.5703125" style="130" customWidth="1"/>
    <col min="10504" max="10504" width="9.42578125" style="130" customWidth="1"/>
    <col min="10505" max="10505" width="16.5703125" style="130" customWidth="1"/>
    <col min="10506" max="10506" width="0" style="130" hidden="1" customWidth="1"/>
    <col min="10507" max="10507" width="19.140625" style="130" customWidth="1"/>
    <col min="10508" max="10510" width="10" style="130" customWidth="1"/>
    <col min="10511" max="10511" width="11.28515625" style="130" customWidth="1"/>
    <col min="10512" max="10752" width="9.140625" style="130"/>
    <col min="10753" max="10753" width="5.7109375" style="130" customWidth="1"/>
    <col min="10754" max="10754" width="4.85546875" style="130" customWidth="1"/>
    <col min="10755" max="10755" width="0" style="130" hidden="1" customWidth="1"/>
    <col min="10756" max="10756" width="19.7109375" style="130" customWidth="1"/>
    <col min="10757" max="10757" width="8.140625" style="130" customWidth="1"/>
    <col min="10758" max="10758" width="6.85546875" style="130" customWidth="1"/>
    <col min="10759" max="10759" width="32.5703125" style="130" customWidth="1"/>
    <col min="10760" max="10760" width="9.42578125" style="130" customWidth="1"/>
    <col min="10761" max="10761" width="16.5703125" style="130" customWidth="1"/>
    <col min="10762" max="10762" width="0" style="130" hidden="1" customWidth="1"/>
    <col min="10763" max="10763" width="19.140625" style="130" customWidth="1"/>
    <col min="10764" max="10766" width="10" style="130" customWidth="1"/>
    <col min="10767" max="10767" width="11.28515625" style="130" customWidth="1"/>
    <col min="10768" max="11008" width="9.140625" style="130"/>
    <col min="11009" max="11009" width="5.7109375" style="130" customWidth="1"/>
    <col min="11010" max="11010" width="4.85546875" style="130" customWidth="1"/>
    <col min="11011" max="11011" width="0" style="130" hidden="1" customWidth="1"/>
    <col min="11012" max="11012" width="19.7109375" style="130" customWidth="1"/>
    <col min="11013" max="11013" width="8.140625" style="130" customWidth="1"/>
    <col min="11014" max="11014" width="6.85546875" style="130" customWidth="1"/>
    <col min="11015" max="11015" width="32.5703125" style="130" customWidth="1"/>
    <col min="11016" max="11016" width="9.42578125" style="130" customWidth="1"/>
    <col min="11017" max="11017" width="16.5703125" style="130" customWidth="1"/>
    <col min="11018" max="11018" width="0" style="130" hidden="1" customWidth="1"/>
    <col min="11019" max="11019" width="19.140625" style="130" customWidth="1"/>
    <col min="11020" max="11022" width="10" style="130" customWidth="1"/>
    <col min="11023" max="11023" width="11.28515625" style="130" customWidth="1"/>
    <col min="11024" max="11264" width="9.140625" style="130"/>
    <col min="11265" max="11265" width="5.7109375" style="130" customWidth="1"/>
    <col min="11266" max="11266" width="4.85546875" style="130" customWidth="1"/>
    <col min="11267" max="11267" width="0" style="130" hidden="1" customWidth="1"/>
    <col min="11268" max="11268" width="19.7109375" style="130" customWidth="1"/>
    <col min="11269" max="11269" width="8.140625" style="130" customWidth="1"/>
    <col min="11270" max="11270" width="6.85546875" style="130" customWidth="1"/>
    <col min="11271" max="11271" width="32.5703125" style="130" customWidth="1"/>
    <col min="11272" max="11272" width="9.42578125" style="130" customWidth="1"/>
    <col min="11273" max="11273" width="16.5703125" style="130" customWidth="1"/>
    <col min="11274" max="11274" width="0" style="130" hidden="1" customWidth="1"/>
    <col min="11275" max="11275" width="19.140625" style="130" customWidth="1"/>
    <col min="11276" max="11278" width="10" style="130" customWidth="1"/>
    <col min="11279" max="11279" width="11.28515625" style="130" customWidth="1"/>
    <col min="11280" max="11520" width="9.140625" style="130"/>
    <col min="11521" max="11521" width="5.7109375" style="130" customWidth="1"/>
    <col min="11522" max="11522" width="4.85546875" style="130" customWidth="1"/>
    <col min="11523" max="11523" width="0" style="130" hidden="1" customWidth="1"/>
    <col min="11524" max="11524" width="19.7109375" style="130" customWidth="1"/>
    <col min="11525" max="11525" width="8.140625" style="130" customWidth="1"/>
    <col min="11526" max="11526" width="6.85546875" style="130" customWidth="1"/>
    <col min="11527" max="11527" width="32.5703125" style="130" customWidth="1"/>
    <col min="11528" max="11528" width="9.42578125" style="130" customWidth="1"/>
    <col min="11529" max="11529" width="16.5703125" style="130" customWidth="1"/>
    <col min="11530" max="11530" width="0" style="130" hidden="1" customWidth="1"/>
    <col min="11531" max="11531" width="19.140625" style="130" customWidth="1"/>
    <col min="11532" max="11534" width="10" style="130" customWidth="1"/>
    <col min="11535" max="11535" width="11.28515625" style="130" customWidth="1"/>
    <col min="11536" max="11776" width="9.140625" style="130"/>
    <col min="11777" max="11777" width="5.7109375" style="130" customWidth="1"/>
    <col min="11778" max="11778" width="4.85546875" style="130" customWidth="1"/>
    <col min="11779" max="11779" width="0" style="130" hidden="1" customWidth="1"/>
    <col min="11780" max="11780" width="19.7109375" style="130" customWidth="1"/>
    <col min="11781" max="11781" width="8.140625" style="130" customWidth="1"/>
    <col min="11782" max="11782" width="6.85546875" style="130" customWidth="1"/>
    <col min="11783" max="11783" width="32.5703125" style="130" customWidth="1"/>
    <col min="11784" max="11784" width="9.42578125" style="130" customWidth="1"/>
    <col min="11785" max="11785" width="16.5703125" style="130" customWidth="1"/>
    <col min="11786" max="11786" width="0" style="130" hidden="1" customWidth="1"/>
    <col min="11787" max="11787" width="19.140625" style="130" customWidth="1"/>
    <col min="11788" max="11790" width="10" style="130" customWidth="1"/>
    <col min="11791" max="11791" width="11.28515625" style="130" customWidth="1"/>
    <col min="11792" max="12032" width="9.140625" style="130"/>
    <col min="12033" max="12033" width="5.7109375" style="130" customWidth="1"/>
    <col min="12034" max="12034" width="4.85546875" style="130" customWidth="1"/>
    <col min="12035" max="12035" width="0" style="130" hidden="1" customWidth="1"/>
    <col min="12036" max="12036" width="19.7109375" style="130" customWidth="1"/>
    <col min="12037" max="12037" width="8.140625" style="130" customWidth="1"/>
    <col min="12038" max="12038" width="6.85546875" style="130" customWidth="1"/>
    <col min="12039" max="12039" width="32.5703125" style="130" customWidth="1"/>
    <col min="12040" max="12040" width="9.42578125" style="130" customWidth="1"/>
    <col min="12041" max="12041" width="16.5703125" style="130" customWidth="1"/>
    <col min="12042" max="12042" width="0" style="130" hidden="1" customWidth="1"/>
    <col min="12043" max="12043" width="19.140625" style="130" customWidth="1"/>
    <col min="12044" max="12046" width="10" style="130" customWidth="1"/>
    <col min="12047" max="12047" width="11.28515625" style="130" customWidth="1"/>
    <col min="12048" max="12288" width="9.140625" style="130"/>
    <col min="12289" max="12289" width="5.7109375" style="130" customWidth="1"/>
    <col min="12290" max="12290" width="4.85546875" style="130" customWidth="1"/>
    <col min="12291" max="12291" width="0" style="130" hidden="1" customWidth="1"/>
    <col min="12292" max="12292" width="19.7109375" style="130" customWidth="1"/>
    <col min="12293" max="12293" width="8.140625" style="130" customWidth="1"/>
    <col min="12294" max="12294" width="6.85546875" style="130" customWidth="1"/>
    <col min="12295" max="12295" width="32.5703125" style="130" customWidth="1"/>
    <col min="12296" max="12296" width="9.42578125" style="130" customWidth="1"/>
    <col min="12297" max="12297" width="16.5703125" style="130" customWidth="1"/>
    <col min="12298" max="12298" width="0" style="130" hidden="1" customWidth="1"/>
    <col min="12299" max="12299" width="19.140625" style="130" customWidth="1"/>
    <col min="12300" max="12302" width="10" style="130" customWidth="1"/>
    <col min="12303" max="12303" width="11.28515625" style="130" customWidth="1"/>
    <col min="12304" max="12544" width="9.140625" style="130"/>
    <col min="12545" max="12545" width="5.7109375" style="130" customWidth="1"/>
    <col min="12546" max="12546" width="4.85546875" style="130" customWidth="1"/>
    <col min="12547" max="12547" width="0" style="130" hidden="1" customWidth="1"/>
    <col min="12548" max="12548" width="19.7109375" style="130" customWidth="1"/>
    <col min="12549" max="12549" width="8.140625" style="130" customWidth="1"/>
    <col min="12550" max="12550" width="6.85546875" style="130" customWidth="1"/>
    <col min="12551" max="12551" width="32.5703125" style="130" customWidth="1"/>
    <col min="12552" max="12552" width="9.42578125" style="130" customWidth="1"/>
    <col min="12553" max="12553" width="16.5703125" style="130" customWidth="1"/>
    <col min="12554" max="12554" width="0" style="130" hidden="1" customWidth="1"/>
    <col min="12555" max="12555" width="19.140625" style="130" customWidth="1"/>
    <col min="12556" max="12558" width="10" style="130" customWidth="1"/>
    <col min="12559" max="12559" width="11.28515625" style="130" customWidth="1"/>
    <col min="12560" max="12800" width="9.140625" style="130"/>
    <col min="12801" max="12801" width="5.7109375" style="130" customWidth="1"/>
    <col min="12802" max="12802" width="4.85546875" style="130" customWidth="1"/>
    <col min="12803" max="12803" width="0" style="130" hidden="1" customWidth="1"/>
    <col min="12804" max="12804" width="19.7109375" style="130" customWidth="1"/>
    <col min="12805" max="12805" width="8.140625" style="130" customWidth="1"/>
    <col min="12806" max="12806" width="6.85546875" style="130" customWidth="1"/>
    <col min="12807" max="12807" width="32.5703125" style="130" customWidth="1"/>
    <col min="12808" max="12808" width="9.42578125" style="130" customWidth="1"/>
    <col min="12809" max="12809" width="16.5703125" style="130" customWidth="1"/>
    <col min="12810" max="12810" width="0" style="130" hidden="1" customWidth="1"/>
    <col min="12811" max="12811" width="19.140625" style="130" customWidth="1"/>
    <col min="12812" max="12814" width="10" style="130" customWidth="1"/>
    <col min="12815" max="12815" width="11.28515625" style="130" customWidth="1"/>
    <col min="12816" max="13056" width="9.140625" style="130"/>
    <col min="13057" max="13057" width="5.7109375" style="130" customWidth="1"/>
    <col min="13058" max="13058" width="4.85546875" style="130" customWidth="1"/>
    <col min="13059" max="13059" width="0" style="130" hidden="1" customWidth="1"/>
    <col min="13060" max="13060" width="19.7109375" style="130" customWidth="1"/>
    <col min="13061" max="13061" width="8.140625" style="130" customWidth="1"/>
    <col min="13062" max="13062" width="6.85546875" style="130" customWidth="1"/>
    <col min="13063" max="13063" width="32.5703125" style="130" customWidth="1"/>
    <col min="13064" max="13064" width="9.42578125" style="130" customWidth="1"/>
    <col min="13065" max="13065" width="16.5703125" style="130" customWidth="1"/>
    <col min="13066" max="13066" width="0" style="130" hidden="1" customWidth="1"/>
    <col min="13067" max="13067" width="19.140625" style="130" customWidth="1"/>
    <col min="13068" max="13070" width="10" style="130" customWidth="1"/>
    <col min="13071" max="13071" width="11.28515625" style="130" customWidth="1"/>
    <col min="13072" max="13312" width="9.140625" style="130"/>
    <col min="13313" max="13313" width="5.7109375" style="130" customWidth="1"/>
    <col min="13314" max="13314" width="4.85546875" style="130" customWidth="1"/>
    <col min="13315" max="13315" width="0" style="130" hidden="1" customWidth="1"/>
    <col min="13316" max="13316" width="19.7109375" style="130" customWidth="1"/>
    <col min="13317" max="13317" width="8.140625" style="130" customWidth="1"/>
    <col min="13318" max="13318" width="6.85546875" style="130" customWidth="1"/>
    <col min="13319" max="13319" width="32.5703125" style="130" customWidth="1"/>
    <col min="13320" max="13320" width="9.42578125" style="130" customWidth="1"/>
    <col min="13321" max="13321" width="16.5703125" style="130" customWidth="1"/>
    <col min="13322" max="13322" width="0" style="130" hidden="1" customWidth="1"/>
    <col min="13323" max="13323" width="19.140625" style="130" customWidth="1"/>
    <col min="13324" max="13326" width="10" style="130" customWidth="1"/>
    <col min="13327" max="13327" width="11.28515625" style="130" customWidth="1"/>
    <col min="13328" max="13568" width="9.140625" style="130"/>
    <col min="13569" max="13569" width="5.7109375" style="130" customWidth="1"/>
    <col min="13570" max="13570" width="4.85546875" style="130" customWidth="1"/>
    <col min="13571" max="13571" width="0" style="130" hidden="1" customWidth="1"/>
    <col min="13572" max="13572" width="19.7109375" style="130" customWidth="1"/>
    <col min="13573" max="13573" width="8.140625" style="130" customWidth="1"/>
    <col min="13574" max="13574" width="6.85546875" style="130" customWidth="1"/>
    <col min="13575" max="13575" width="32.5703125" style="130" customWidth="1"/>
    <col min="13576" max="13576" width="9.42578125" style="130" customWidth="1"/>
    <col min="13577" max="13577" width="16.5703125" style="130" customWidth="1"/>
    <col min="13578" max="13578" width="0" style="130" hidden="1" customWidth="1"/>
    <col min="13579" max="13579" width="19.140625" style="130" customWidth="1"/>
    <col min="13580" max="13582" width="10" style="130" customWidth="1"/>
    <col min="13583" max="13583" width="11.28515625" style="130" customWidth="1"/>
    <col min="13584" max="13824" width="9.140625" style="130"/>
    <col min="13825" max="13825" width="5.7109375" style="130" customWidth="1"/>
    <col min="13826" max="13826" width="4.85546875" style="130" customWidth="1"/>
    <col min="13827" max="13827" width="0" style="130" hidden="1" customWidth="1"/>
    <col min="13828" max="13828" width="19.7109375" style="130" customWidth="1"/>
    <col min="13829" max="13829" width="8.140625" style="130" customWidth="1"/>
    <col min="13830" max="13830" width="6.85546875" style="130" customWidth="1"/>
    <col min="13831" max="13831" width="32.5703125" style="130" customWidth="1"/>
    <col min="13832" max="13832" width="9.42578125" style="130" customWidth="1"/>
    <col min="13833" max="13833" width="16.5703125" style="130" customWidth="1"/>
    <col min="13834" max="13834" width="0" style="130" hidden="1" customWidth="1"/>
    <col min="13835" max="13835" width="19.140625" style="130" customWidth="1"/>
    <col min="13836" max="13838" width="10" style="130" customWidth="1"/>
    <col min="13839" max="13839" width="11.28515625" style="130" customWidth="1"/>
    <col min="13840" max="14080" width="9.140625" style="130"/>
    <col min="14081" max="14081" width="5.7109375" style="130" customWidth="1"/>
    <col min="14082" max="14082" width="4.85546875" style="130" customWidth="1"/>
    <col min="14083" max="14083" width="0" style="130" hidden="1" customWidth="1"/>
    <col min="14084" max="14084" width="19.7109375" style="130" customWidth="1"/>
    <col min="14085" max="14085" width="8.140625" style="130" customWidth="1"/>
    <col min="14086" max="14086" width="6.85546875" style="130" customWidth="1"/>
    <col min="14087" max="14087" width="32.5703125" style="130" customWidth="1"/>
    <col min="14088" max="14088" width="9.42578125" style="130" customWidth="1"/>
    <col min="14089" max="14089" width="16.5703125" style="130" customWidth="1"/>
    <col min="14090" max="14090" width="0" style="130" hidden="1" customWidth="1"/>
    <col min="14091" max="14091" width="19.140625" style="130" customWidth="1"/>
    <col min="14092" max="14094" width="10" style="130" customWidth="1"/>
    <col min="14095" max="14095" width="11.28515625" style="130" customWidth="1"/>
    <col min="14096" max="14336" width="9.140625" style="130"/>
    <col min="14337" max="14337" width="5.7109375" style="130" customWidth="1"/>
    <col min="14338" max="14338" width="4.85546875" style="130" customWidth="1"/>
    <col min="14339" max="14339" width="0" style="130" hidden="1" customWidth="1"/>
    <col min="14340" max="14340" width="19.7109375" style="130" customWidth="1"/>
    <col min="14341" max="14341" width="8.140625" style="130" customWidth="1"/>
    <col min="14342" max="14342" width="6.85546875" style="130" customWidth="1"/>
    <col min="14343" max="14343" width="32.5703125" style="130" customWidth="1"/>
    <col min="14344" max="14344" width="9.42578125" style="130" customWidth="1"/>
    <col min="14345" max="14345" width="16.5703125" style="130" customWidth="1"/>
    <col min="14346" max="14346" width="0" style="130" hidden="1" customWidth="1"/>
    <col min="14347" max="14347" width="19.140625" style="130" customWidth="1"/>
    <col min="14348" max="14350" width="10" style="130" customWidth="1"/>
    <col min="14351" max="14351" width="11.28515625" style="130" customWidth="1"/>
    <col min="14352" max="14592" width="9.140625" style="130"/>
    <col min="14593" max="14593" width="5.7109375" style="130" customWidth="1"/>
    <col min="14594" max="14594" width="4.85546875" style="130" customWidth="1"/>
    <col min="14595" max="14595" width="0" style="130" hidden="1" customWidth="1"/>
    <col min="14596" max="14596" width="19.7109375" style="130" customWidth="1"/>
    <col min="14597" max="14597" width="8.140625" style="130" customWidth="1"/>
    <col min="14598" max="14598" width="6.85546875" style="130" customWidth="1"/>
    <col min="14599" max="14599" width="32.5703125" style="130" customWidth="1"/>
    <col min="14600" max="14600" width="9.42578125" style="130" customWidth="1"/>
    <col min="14601" max="14601" width="16.5703125" style="130" customWidth="1"/>
    <col min="14602" max="14602" width="0" style="130" hidden="1" customWidth="1"/>
    <col min="14603" max="14603" width="19.140625" style="130" customWidth="1"/>
    <col min="14604" max="14606" width="10" style="130" customWidth="1"/>
    <col min="14607" max="14607" width="11.28515625" style="130" customWidth="1"/>
    <col min="14608" max="14848" width="9.140625" style="130"/>
    <col min="14849" max="14849" width="5.7109375" style="130" customWidth="1"/>
    <col min="14850" max="14850" width="4.85546875" style="130" customWidth="1"/>
    <col min="14851" max="14851" width="0" style="130" hidden="1" customWidth="1"/>
    <col min="14852" max="14852" width="19.7109375" style="130" customWidth="1"/>
    <col min="14853" max="14853" width="8.140625" style="130" customWidth="1"/>
    <col min="14854" max="14854" width="6.85546875" style="130" customWidth="1"/>
    <col min="14855" max="14855" width="32.5703125" style="130" customWidth="1"/>
    <col min="14856" max="14856" width="9.42578125" style="130" customWidth="1"/>
    <col min="14857" max="14857" width="16.5703125" style="130" customWidth="1"/>
    <col min="14858" max="14858" width="0" style="130" hidden="1" customWidth="1"/>
    <col min="14859" max="14859" width="19.140625" style="130" customWidth="1"/>
    <col min="14860" max="14862" width="10" style="130" customWidth="1"/>
    <col min="14863" max="14863" width="11.28515625" style="130" customWidth="1"/>
    <col min="14864" max="15104" width="9.140625" style="130"/>
    <col min="15105" max="15105" width="5.7109375" style="130" customWidth="1"/>
    <col min="15106" max="15106" width="4.85546875" style="130" customWidth="1"/>
    <col min="15107" max="15107" width="0" style="130" hidden="1" customWidth="1"/>
    <col min="15108" max="15108" width="19.7109375" style="130" customWidth="1"/>
    <col min="15109" max="15109" width="8.140625" style="130" customWidth="1"/>
    <col min="15110" max="15110" width="6.85546875" style="130" customWidth="1"/>
    <col min="15111" max="15111" width="32.5703125" style="130" customWidth="1"/>
    <col min="15112" max="15112" width="9.42578125" style="130" customWidth="1"/>
    <col min="15113" max="15113" width="16.5703125" style="130" customWidth="1"/>
    <col min="15114" max="15114" width="0" style="130" hidden="1" customWidth="1"/>
    <col min="15115" max="15115" width="19.140625" style="130" customWidth="1"/>
    <col min="15116" max="15118" width="10" style="130" customWidth="1"/>
    <col min="15119" max="15119" width="11.28515625" style="130" customWidth="1"/>
    <col min="15120" max="15360" width="9.140625" style="130"/>
    <col min="15361" max="15361" width="5.7109375" style="130" customWidth="1"/>
    <col min="15362" max="15362" width="4.85546875" style="130" customWidth="1"/>
    <col min="15363" max="15363" width="0" style="130" hidden="1" customWidth="1"/>
    <col min="15364" max="15364" width="19.7109375" style="130" customWidth="1"/>
    <col min="15365" max="15365" width="8.140625" style="130" customWidth="1"/>
    <col min="15366" max="15366" width="6.85546875" style="130" customWidth="1"/>
    <col min="15367" max="15367" width="32.5703125" style="130" customWidth="1"/>
    <col min="15368" max="15368" width="9.42578125" style="130" customWidth="1"/>
    <col min="15369" max="15369" width="16.5703125" style="130" customWidth="1"/>
    <col min="15370" max="15370" width="0" style="130" hidden="1" customWidth="1"/>
    <col min="15371" max="15371" width="19.140625" style="130" customWidth="1"/>
    <col min="15372" max="15374" width="10" style="130" customWidth="1"/>
    <col min="15375" max="15375" width="11.28515625" style="130" customWidth="1"/>
    <col min="15376" max="15616" width="9.140625" style="130"/>
    <col min="15617" max="15617" width="5.7109375" style="130" customWidth="1"/>
    <col min="15618" max="15618" width="4.85546875" style="130" customWidth="1"/>
    <col min="15619" max="15619" width="0" style="130" hidden="1" customWidth="1"/>
    <col min="15620" max="15620" width="19.7109375" style="130" customWidth="1"/>
    <col min="15621" max="15621" width="8.140625" style="130" customWidth="1"/>
    <col min="15622" max="15622" width="6.85546875" style="130" customWidth="1"/>
    <col min="15623" max="15623" width="32.5703125" style="130" customWidth="1"/>
    <col min="15624" max="15624" width="9.42578125" style="130" customWidth="1"/>
    <col min="15625" max="15625" width="16.5703125" style="130" customWidth="1"/>
    <col min="15626" max="15626" width="0" style="130" hidden="1" customWidth="1"/>
    <col min="15627" max="15627" width="19.140625" style="130" customWidth="1"/>
    <col min="15628" max="15630" width="10" style="130" customWidth="1"/>
    <col min="15631" max="15631" width="11.28515625" style="130" customWidth="1"/>
    <col min="15632" max="15872" width="9.140625" style="130"/>
    <col min="15873" max="15873" width="5.7109375" style="130" customWidth="1"/>
    <col min="15874" max="15874" width="4.85546875" style="130" customWidth="1"/>
    <col min="15875" max="15875" width="0" style="130" hidden="1" customWidth="1"/>
    <col min="15876" max="15876" width="19.7109375" style="130" customWidth="1"/>
    <col min="15877" max="15877" width="8.140625" style="130" customWidth="1"/>
    <col min="15878" max="15878" width="6.85546875" style="130" customWidth="1"/>
    <col min="15879" max="15879" width="32.5703125" style="130" customWidth="1"/>
    <col min="15880" max="15880" width="9.42578125" style="130" customWidth="1"/>
    <col min="15881" max="15881" width="16.5703125" style="130" customWidth="1"/>
    <col min="15882" max="15882" width="0" style="130" hidden="1" customWidth="1"/>
    <col min="15883" max="15883" width="19.140625" style="130" customWidth="1"/>
    <col min="15884" max="15886" width="10" style="130" customWidth="1"/>
    <col min="15887" max="15887" width="11.28515625" style="130" customWidth="1"/>
    <col min="15888" max="16128" width="9.140625" style="130"/>
    <col min="16129" max="16129" width="5.7109375" style="130" customWidth="1"/>
    <col min="16130" max="16130" width="4.85546875" style="130" customWidth="1"/>
    <col min="16131" max="16131" width="0" style="130" hidden="1" customWidth="1"/>
    <col min="16132" max="16132" width="19.7109375" style="130" customWidth="1"/>
    <col min="16133" max="16133" width="8.140625" style="130" customWidth="1"/>
    <col min="16134" max="16134" width="6.85546875" style="130" customWidth="1"/>
    <col min="16135" max="16135" width="32.5703125" style="130" customWidth="1"/>
    <col min="16136" max="16136" width="9.42578125" style="130" customWidth="1"/>
    <col min="16137" max="16137" width="16.5703125" style="130" customWidth="1"/>
    <col min="16138" max="16138" width="0" style="130" hidden="1" customWidth="1"/>
    <col min="16139" max="16139" width="19.140625" style="130" customWidth="1"/>
    <col min="16140" max="16142" width="10" style="130" customWidth="1"/>
    <col min="16143" max="16143" width="11.28515625" style="130" customWidth="1"/>
    <col min="16144" max="16384" width="9.140625" style="130"/>
  </cols>
  <sheetData>
    <row r="1" spans="1:18" ht="65.25" customHeight="1">
      <c r="A1" s="129" t="s">
        <v>256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</row>
    <row r="2" spans="1:18" s="132" customFormat="1" ht="18" customHeight="1">
      <c r="A2" s="261" t="s">
        <v>257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</row>
    <row r="3" spans="1:18" s="132" customFormat="1" ht="18" customHeight="1">
      <c r="A3" s="261" t="s">
        <v>329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</row>
    <row r="4" spans="1:18" s="132" customFormat="1" ht="18" customHeight="1">
      <c r="A4" s="262" t="s">
        <v>259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R4" s="263"/>
    </row>
    <row r="5" spans="1:18" s="135" customFormat="1" ht="21.75" customHeight="1">
      <c r="A5" s="264" t="s">
        <v>342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</row>
    <row r="6" spans="1:18" s="135" customFormat="1" ht="15" customHeight="1">
      <c r="A6" s="265" t="s">
        <v>438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6"/>
    </row>
    <row r="7" spans="1:18" s="149" customFormat="1" ht="15" customHeight="1">
      <c r="A7" s="138" t="s">
        <v>3</v>
      </c>
      <c r="B7" s="139"/>
      <c r="C7" s="140"/>
      <c r="D7" s="141"/>
      <c r="E7" s="142"/>
      <c r="F7" s="143"/>
      <c r="G7" s="142"/>
      <c r="H7" s="144"/>
      <c r="I7" s="144"/>
      <c r="J7" s="145"/>
      <c r="K7" s="146"/>
      <c r="L7" s="147"/>
      <c r="M7" s="147"/>
      <c r="N7" s="147"/>
      <c r="O7" s="200" t="s">
        <v>323</v>
      </c>
    </row>
    <row r="8" spans="1:18" ht="15" customHeight="1">
      <c r="A8" s="150" t="s">
        <v>265</v>
      </c>
      <c r="B8" s="151"/>
      <c r="C8" s="151" t="s">
        <v>6</v>
      </c>
      <c r="D8" s="152" t="s">
        <v>266</v>
      </c>
      <c r="E8" s="152" t="s">
        <v>9</v>
      </c>
      <c r="F8" s="153" t="s">
        <v>10</v>
      </c>
      <c r="G8" s="152" t="s">
        <v>267</v>
      </c>
      <c r="H8" s="152" t="s">
        <v>9</v>
      </c>
      <c r="I8" s="152" t="s">
        <v>12</v>
      </c>
      <c r="J8" s="152" t="s">
        <v>13</v>
      </c>
      <c r="K8" s="152" t="s">
        <v>14</v>
      </c>
      <c r="L8" s="154" t="s">
        <v>455</v>
      </c>
      <c r="M8" s="154" t="s">
        <v>456</v>
      </c>
      <c r="N8" s="154" t="s">
        <v>436</v>
      </c>
      <c r="O8" s="154" t="s">
        <v>327</v>
      </c>
    </row>
    <row r="9" spans="1:18" ht="25.15" customHeight="1">
      <c r="A9" s="150"/>
      <c r="B9" s="155"/>
      <c r="C9" s="155"/>
      <c r="D9" s="152"/>
      <c r="E9" s="152"/>
      <c r="F9" s="153"/>
      <c r="G9" s="152"/>
      <c r="H9" s="152"/>
      <c r="I9" s="152"/>
      <c r="J9" s="152"/>
      <c r="K9" s="152"/>
      <c r="L9" s="156"/>
      <c r="M9" s="156"/>
      <c r="N9" s="156"/>
      <c r="O9" s="156"/>
    </row>
    <row r="10" spans="1:18" ht="20.100000000000001" customHeight="1">
      <c r="A10" s="150"/>
      <c r="B10" s="157"/>
      <c r="C10" s="157"/>
      <c r="D10" s="152"/>
      <c r="E10" s="152"/>
      <c r="F10" s="153"/>
      <c r="G10" s="152"/>
      <c r="H10" s="152"/>
      <c r="I10" s="152"/>
      <c r="J10" s="152"/>
      <c r="K10" s="152"/>
      <c r="L10" s="158"/>
      <c r="M10" s="158"/>
      <c r="N10" s="158"/>
      <c r="O10" s="158"/>
    </row>
    <row r="11" spans="1:18" s="163" customFormat="1" ht="60.75" customHeight="1">
      <c r="A11" s="159">
        <v>1</v>
      </c>
      <c r="B11" s="160"/>
      <c r="C11" s="120">
        <v>30</v>
      </c>
      <c r="D11" s="94" t="s">
        <v>442</v>
      </c>
      <c r="E11" s="111" t="s">
        <v>142</v>
      </c>
      <c r="F11" s="109" t="s">
        <v>67</v>
      </c>
      <c r="G11" s="110" t="s">
        <v>443</v>
      </c>
      <c r="H11" s="111" t="s">
        <v>144</v>
      </c>
      <c r="I11" s="109" t="s">
        <v>145</v>
      </c>
      <c r="J11" s="109" t="s">
        <v>100</v>
      </c>
      <c r="K11" s="121" t="s">
        <v>39</v>
      </c>
      <c r="L11" s="161">
        <v>69.323999999999998</v>
      </c>
      <c r="M11" s="161">
        <v>70.5</v>
      </c>
      <c r="N11" s="161">
        <v>72.62</v>
      </c>
      <c r="O11" s="279">
        <f>L11+M11+N11</f>
        <v>212.44400000000002</v>
      </c>
    </row>
    <row r="12" spans="1:18" s="163" customFormat="1" ht="60.75" customHeight="1">
      <c r="A12" s="159">
        <v>2</v>
      </c>
      <c r="B12" s="160"/>
      <c r="C12" s="120">
        <v>33</v>
      </c>
      <c r="D12" s="94" t="s">
        <v>444</v>
      </c>
      <c r="E12" s="111" t="s">
        <v>155</v>
      </c>
      <c r="F12" s="109" t="s">
        <v>67</v>
      </c>
      <c r="G12" s="110" t="s">
        <v>445</v>
      </c>
      <c r="H12" s="111" t="s">
        <v>157</v>
      </c>
      <c r="I12" s="109" t="s">
        <v>158</v>
      </c>
      <c r="J12" s="109" t="s">
        <v>71</v>
      </c>
      <c r="K12" s="121" t="s">
        <v>23</v>
      </c>
      <c r="L12" s="161">
        <v>69.087999999999994</v>
      </c>
      <c r="M12" s="161">
        <v>69.558999999999997</v>
      </c>
      <c r="N12" s="161">
        <v>70.655000000000001</v>
      </c>
      <c r="O12" s="279">
        <f>L12+M12+N12</f>
        <v>209.30199999999999</v>
      </c>
    </row>
    <row r="13" spans="1:18" s="163" customFormat="1" ht="60.75" customHeight="1">
      <c r="A13" s="159">
        <v>3</v>
      </c>
      <c r="B13" s="160"/>
      <c r="C13" s="120">
        <v>32</v>
      </c>
      <c r="D13" s="94" t="s">
        <v>447</v>
      </c>
      <c r="E13" s="111" t="s">
        <v>149</v>
      </c>
      <c r="F13" s="109" t="s">
        <v>67</v>
      </c>
      <c r="G13" s="110" t="s">
        <v>448</v>
      </c>
      <c r="H13" s="111" t="s">
        <v>151</v>
      </c>
      <c r="I13" s="109" t="s">
        <v>152</v>
      </c>
      <c r="J13" s="109" t="s">
        <v>153</v>
      </c>
      <c r="K13" s="121" t="s">
        <v>23</v>
      </c>
      <c r="L13" s="161">
        <v>68.323999999999998</v>
      </c>
      <c r="M13" s="161">
        <v>68.441000000000003</v>
      </c>
      <c r="N13" s="161">
        <v>71.489999999999995</v>
      </c>
      <c r="O13" s="279">
        <f>L13+M13+N13</f>
        <v>208.255</v>
      </c>
    </row>
    <row r="14" spans="1:18" s="163" customFormat="1" ht="60.75" customHeight="1">
      <c r="A14" s="159"/>
      <c r="B14" s="160"/>
      <c r="C14" s="120">
        <v>29</v>
      </c>
      <c r="D14" s="94" t="s">
        <v>440</v>
      </c>
      <c r="E14" s="111" t="s">
        <v>136</v>
      </c>
      <c r="F14" s="109" t="s">
        <v>67</v>
      </c>
      <c r="G14" s="110" t="s">
        <v>441</v>
      </c>
      <c r="H14" s="111" t="s">
        <v>138</v>
      </c>
      <c r="I14" s="109" t="s">
        <v>21</v>
      </c>
      <c r="J14" s="109" t="s">
        <v>116</v>
      </c>
      <c r="K14" s="121" t="s">
        <v>23</v>
      </c>
      <c r="L14" s="161">
        <v>72.234999999999999</v>
      </c>
      <c r="M14" s="161">
        <v>72.382000000000005</v>
      </c>
      <c r="N14" s="161" t="s">
        <v>328</v>
      </c>
      <c r="O14" s="279" t="s">
        <v>310</v>
      </c>
    </row>
    <row r="15" spans="1:18" s="163" customFormat="1" ht="60.75" customHeight="1">
      <c r="A15" s="159"/>
      <c r="B15" s="160"/>
      <c r="C15" s="120">
        <v>31</v>
      </c>
      <c r="D15" s="94" t="s">
        <v>442</v>
      </c>
      <c r="E15" s="111" t="s">
        <v>142</v>
      </c>
      <c r="F15" s="109" t="s">
        <v>67</v>
      </c>
      <c r="G15" s="110" t="s">
        <v>446</v>
      </c>
      <c r="H15" s="111" t="s">
        <v>147</v>
      </c>
      <c r="I15" s="109" t="s">
        <v>145</v>
      </c>
      <c r="J15" s="109" t="s">
        <v>100</v>
      </c>
      <c r="K15" s="121" t="s">
        <v>39</v>
      </c>
      <c r="L15" s="161">
        <v>68.941000000000003</v>
      </c>
      <c r="M15" s="161">
        <v>69.323999999999998</v>
      </c>
      <c r="N15" s="161" t="s">
        <v>328</v>
      </c>
      <c r="O15" s="279" t="s">
        <v>310</v>
      </c>
    </row>
    <row r="16" spans="1:18" s="171" customFormat="1" ht="19.5" customHeight="1">
      <c r="A16" s="268"/>
      <c r="B16" s="268"/>
      <c r="C16" s="268"/>
      <c r="D16" s="269"/>
      <c r="E16" s="269"/>
      <c r="F16" s="269"/>
      <c r="G16" s="270"/>
      <c r="H16" s="271"/>
      <c r="I16" s="272"/>
      <c r="J16" s="273"/>
      <c r="K16" s="274"/>
      <c r="L16" s="275"/>
      <c r="O16" s="275"/>
    </row>
    <row r="17" spans="1:15" s="171" customFormat="1" ht="27" customHeight="1">
      <c r="A17" s="268"/>
      <c r="B17" s="268"/>
      <c r="C17" s="268"/>
      <c r="D17" s="276" t="s">
        <v>339</v>
      </c>
      <c r="E17" s="276"/>
      <c r="F17" s="276"/>
      <c r="G17" s="277"/>
      <c r="H17" s="278"/>
      <c r="I17" s="41" t="s">
        <v>246</v>
      </c>
      <c r="J17" s="273"/>
      <c r="K17" s="274"/>
      <c r="L17" s="275"/>
      <c r="O17" s="275"/>
    </row>
    <row r="18" spans="1:15" ht="15.75">
      <c r="D18" s="276"/>
      <c r="E18" s="276"/>
      <c r="F18" s="276"/>
      <c r="G18" s="277"/>
      <c r="H18" s="278"/>
      <c r="I18" s="41"/>
    </row>
    <row r="19" spans="1:15" s="171" customFormat="1" ht="27" customHeight="1">
      <c r="A19" s="268"/>
      <c r="B19" s="268"/>
      <c r="C19" s="268"/>
      <c r="D19" s="276" t="s">
        <v>247</v>
      </c>
      <c r="E19" s="276"/>
      <c r="F19" s="276"/>
      <c r="G19" s="277"/>
      <c r="H19" s="278"/>
      <c r="I19" s="45" t="s">
        <v>248</v>
      </c>
      <c r="J19" s="273"/>
      <c r="K19" s="274"/>
      <c r="L19" s="275"/>
      <c r="O19" s="275"/>
    </row>
  </sheetData>
  <sheetProtection insertRows="0"/>
  <mergeCells count="21">
    <mergeCell ref="M8:M10"/>
    <mergeCell ref="N8:N10"/>
    <mergeCell ref="O8:O10"/>
    <mergeCell ref="G8:G10"/>
    <mergeCell ref="H8:H10"/>
    <mergeCell ref="I8:I10"/>
    <mergeCell ref="J8:J10"/>
    <mergeCell ref="K8:K10"/>
    <mergeCell ref="L8:L10"/>
    <mergeCell ref="A8:A10"/>
    <mergeCell ref="B8:B10"/>
    <mergeCell ref="C8:C10"/>
    <mergeCell ref="D8:D10"/>
    <mergeCell ref="E8:E10"/>
    <mergeCell ref="F8:F10"/>
    <mergeCell ref="A1:O1"/>
    <mergeCell ref="A2:O2"/>
    <mergeCell ref="A3:O3"/>
    <mergeCell ref="A4:O4"/>
    <mergeCell ref="A5:O5"/>
    <mergeCell ref="A6:O6"/>
  </mergeCells>
  <conditionalFormatting sqref="G11:I11">
    <cfRule type="timePeriod" dxfId="1" priority="2" stopIfTrue="1" timePeriod="last7Days">
      <formula>AND(TODAY()-FLOOR(G11,1)&lt;=6,FLOOR(G11,1)&lt;=TODAY())</formula>
    </cfRule>
  </conditionalFormatting>
  <conditionalFormatting sqref="G11:I11">
    <cfRule type="timePeriod" dxfId="0" priority="1" timePeriod="thisWeek">
      <formula>AND(TODAY()-ROUNDDOWN(G11,0)&lt;=WEEKDAY(TODAY())-1,ROUNDDOWN(G11,0)-TODAY()&lt;=7-WEEKDAY(TODAY()))</formula>
    </cfRule>
  </conditionalFormatting>
  <pageMargins left="0.19685039370078741" right="0.19685039370078741" top="0.15748031496062992" bottom="0.23622047244094491" header="0.51181102362204722" footer="0.23622047244094491"/>
  <pageSetup paperSize="9" scale="61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E82"/>
  <sheetViews>
    <sheetView view="pageBreakPreview" topLeftCell="A46" zoomScaleNormal="100" zoomScaleSheetLayoutView="100" workbookViewId="0">
      <selection activeCell="J49" sqref="J49"/>
    </sheetView>
  </sheetViews>
  <sheetFormatPr defaultRowHeight="14.25"/>
  <cols>
    <col min="1" max="1" width="28" style="282" customWidth="1"/>
    <col min="2" max="2" width="20.85546875" style="282" customWidth="1"/>
    <col min="3" max="3" width="12.28515625" style="282" customWidth="1"/>
    <col min="4" max="4" width="25.85546875" style="282" customWidth="1"/>
    <col min="5" max="6" width="20.42578125" style="282" customWidth="1"/>
    <col min="7" max="16384" width="9.140625" style="282"/>
  </cols>
  <sheetData>
    <row r="1" spans="1:5" ht="66" customHeight="1">
      <c r="A1" s="280" t="s">
        <v>457</v>
      </c>
      <c r="B1" s="281"/>
      <c r="C1" s="281"/>
      <c r="D1" s="281"/>
      <c r="E1" s="281"/>
    </row>
    <row r="2" spans="1:5" ht="18" customHeight="1">
      <c r="A2" s="283" t="s">
        <v>458</v>
      </c>
      <c r="B2" s="283"/>
      <c r="C2" s="283"/>
      <c r="D2" s="283"/>
      <c r="E2" s="283"/>
    </row>
    <row r="3" spans="1:5" ht="15">
      <c r="A3" s="284"/>
      <c r="B3" s="284"/>
      <c r="C3" s="284"/>
      <c r="D3" s="284"/>
      <c r="E3" s="285"/>
    </row>
    <row r="4" spans="1:5">
      <c r="A4" s="286" t="s">
        <v>459</v>
      </c>
      <c r="B4" s="284"/>
      <c r="C4" s="284"/>
      <c r="D4" s="284"/>
      <c r="E4" s="287" t="s">
        <v>254</v>
      </c>
    </row>
    <row r="5" spans="1:5">
      <c r="A5" s="288" t="s">
        <v>460</v>
      </c>
      <c r="B5" s="288" t="s">
        <v>461</v>
      </c>
      <c r="C5" s="288" t="s">
        <v>462</v>
      </c>
      <c r="D5" s="288" t="s">
        <v>463</v>
      </c>
      <c r="E5" s="289" t="s">
        <v>464</v>
      </c>
    </row>
    <row r="6" spans="1:5" ht="21" customHeight="1">
      <c r="A6" s="290" t="s">
        <v>339</v>
      </c>
      <c r="B6" s="291" t="s">
        <v>465</v>
      </c>
      <c r="C6" s="291" t="s">
        <v>466</v>
      </c>
      <c r="D6" s="291" t="s">
        <v>23</v>
      </c>
      <c r="E6" s="292"/>
    </row>
    <row r="7" spans="1:5" ht="21" customHeight="1">
      <c r="A7" s="291" t="s">
        <v>467</v>
      </c>
      <c r="B7" s="291" t="s">
        <v>468</v>
      </c>
      <c r="C7" s="291" t="s">
        <v>466</v>
      </c>
      <c r="D7" s="291" t="s">
        <v>39</v>
      </c>
      <c r="E7" s="292"/>
    </row>
    <row r="8" spans="1:5" ht="21" customHeight="1">
      <c r="A8" s="291" t="s">
        <v>467</v>
      </c>
      <c r="B8" s="291" t="s">
        <v>469</v>
      </c>
      <c r="C8" s="291" t="s">
        <v>466</v>
      </c>
      <c r="D8" s="291" t="s">
        <v>470</v>
      </c>
      <c r="E8" s="292"/>
    </row>
    <row r="9" spans="1:5" ht="21" customHeight="1">
      <c r="A9" s="291" t="s">
        <v>467</v>
      </c>
      <c r="B9" s="291" t="s">
        <v>471</v>
      </c>
      <c r="C9" s="291" t="s">
        <v>466</v>
      </c>
      <c r="D9" s="291" t="s">
        <v>39</v>
      </c>
      <c r="E9" s="292"/>
    </row>
    <row r="10" spans="1:5" ht="21" customHeight="1">
      <c r="A10" s="291" t="s">
        <v>467</v>
      </c>
      <c r="B10" s="291" t="s">
        <v>472</v>
      </c>
      <c r="C10" s="291" t="s">
        <v>466</v>
      </c>
      <c r="D10" s="291" t="s">
        <v>23</v>
      </c>
      <c r="E10" s="292"/>
    </row>
    <row r="11" spans="1:5" ht="21" customHeight="1">
      <c r="A11" s="291" t="s">
        <v>467</v>
      </c>
      <c r="B11" s="291" t="s">
        <v>473</v>
      </c>
      <c r="C11" s="291" t="s">
        <v>466</v>
      </c>
      <c r="D11" s="291" t="s">
        <v>23</v>
      </c>
      <c r="E11" s="292"/>
    </row>
    <row r="12" spans="1:5" ht="21" customHeight="1">
      <c r="A12" s="291" t="s">
        <v>467</v>
      </c>
      <c r="B12" s="291" t="s">
        <v>474</v>
      </c>
      <c r="C12" s="291" t="s">
        <v>475</v>
      </c>
      <c r="D12" s="291" t="s">
        <v>23</v>
      </c>
      <c r="E12" s="292"/>
    </row>
    <row r="13" spans="1:5" ht="21" customHeight="1">
      <c r="A13" s="291" t="s">
        <v>467</v>
      </c>
      <c r="B13" s="291" t="s">
        <v>476</v>
      </c>
      <c r="C13" s="291" t="s">
        <v>466</v>
      </c>
      <c r="D13" s="291" t="s">
        <v>477</v>
      </c>
      <c r="E13" s="292"/>
    </row>
    <row r="14" spans="1:5" ht="21" customHeight="1">
      <c r="A14" s="291" t="s">
        <v>478</v>
      </c>
      <c r="B14" s="291" t="s">
        <v>479</v>
      </c>
      <c r="C14" s="291" t="s">
        <v>480</v>
      </c>
      <c r="D14" s="291" t="s">
        <v>23</v>
      </c>
      <c r="E14" s="292"/>
    </row>
    <row r="15" spans="1:5" ht="21" customHeight="1">
      <c r="A15" s="291" t="s">
        <v>478</v>
      </c>
      <c r="B15" s="291" t="s">
        <v>481</v>
      </c>
      <c r="C15" s="291" t="s">
        <v>480</v>
      </c>
      <c r="D15" s="291" t="s">
        <v>23</v>
      </c>
      <c r="E15" s="292"/>
    </row>
    <row r="16" spans="1:5" ht="21" customHeight="1">
      <c r="A16" s="291" t="s">
        <v>478</v>
      </c>
      <c r="B16" s="291" t="s">
        <v>482</v>
      </c>
      <c r="C16" s="291" t="s">
        <v>483</v>
      </c>
      <c r="D16" s="291" t="s">
        <v>39</v>
      </c>
      <c r="E16" s="292"/>
    </row>
    <row r="17" spans="1:5" ht="21" customHeight="1">
      <c r="A17" s="291" t="s">
        <v>478</v>
      </c>
      <c r="B17" s="291" t="s">
        <v>484</v>
      </c>
      <c r="C17" s="291" t="s">
        <v>212</v>
      </c>
      <c r="D17" s="291" t="s">
        <v>23</v>
      </c>
      <c r="E17" s="292"/>
    </row>
    <row r="18" spans="1:5" s="294" customFormat="1" ht="21" customHeight="1">
      <c r="A18" s="291" t="s">
        <v>249</v>
      </c>
      <c r="B18" s="291" t="s">
        <v>469</v>
      </c>
      <c r="C18" s="291" t="s">
        <v>466</v>
      </c>
      <c r="D18" s="291" t="s">
        <v>470</v>
      </c>
      <c r="E18" s="293"/>
    </row>
    <row r="19" spans="1:5" ht="21" customHeight="1">
      <c r="A19" s="291" t="s">
        <v>247</v>
      </c>
      <c r="B19" s="291" t="s">
        <v>485</v>
      </c>
      <c r="C19" s="291" t="s">
        <v>466</v>
      </c>
      <c r="D19" s="291" t="s">
        <v>23</v>
      </c>
      <c r="E19" s="295"/>
    </row>
    <row r="20" spans="1:5" ht="27" customHeight="1">
      <c r="A20" s="290" t="s">
        <v>486</v>
      </c>
      <c r="B20" s="291" t="s">
        <v>487</v>
      </c>
      <c r="C20" s="291" t="s">
        <v>466</v>
      </c>
      <c r="D20" s="291" t="s">
        <v>23</v>
      </c>
      <c r="E20" s="292"/>
    </row>
    <row r="21" spans="1:5" ht="21" customHeight="1">
      <c r="A21" s="290" t="s">
        <v>488</v>
      </c>
      <c r="B21" s="291" t="s">
        <v>489</v>
      </c>
      <c r="C21" s="291" t="s">
        <v>212</v>
      </c>
      <c r="D21" s="291" t="s">
        <v>23</v>
      </c>
      <c r="E21" s="292"/>
    </row>
    <row r="22" spans="1:5" s="294" customFormat="1" ht="29.25" customHeight="1">
      <c r="A22" s="290" t="s">
        <v>490</v>
      </c>
      <c r="B22" s="291" t="s">
        <v>491</v>
      </c>
      <c r="C22" s="291" t="s">
        <v>466</v>
      </c>
      <c r="D22" s="291" t="s">
        <v>470</v>
      </c>
      <c r="E22" s="293"/>
    </row>
    <row r="23" spans="1:5" ht="21" customHeight="1">
      <c r="A23" s="291" t="s">
        <v>492</v>
      </c>
      <c r="B23" s="291" t="s">
        <v>493</v>
      </c>
      <c r="C23" s="291" t="s">
        <v>466</v>
      </c>
      <c r="D23" s="291" t="s">
        <v>23</v>
      </c>
      <c r="E23" s="292"/>
    </row>
    <row r="24" spans="1:5" ht="21" customHeight="1">
      <c r="A24" s="291" t="s">
        <v>492</v>
      </c>
      <c r="B24" s="291" t="s">
        <v>494</v>
      </c>
      <c r="C24" s="291" t="s">
        <v>475</v>
      </c>
      <c r="D24" s="291" t="s">
        <v>39</v>
      </c>
      <c r="E24" s="292"/>
    </row>
    <row r="25" spans="1:5" ht="21" customHeight="1">
      <c r="A25" s="291" t="s">
        <v>492</v>
      </c>
      <c r="B25" s="291" t="s">
        <v>495</v>
      </c>
      <c r="C25" s="291" t="s">
        <v>466</v>
      </c>
      <c r="D25" s="291" t="s">
        <v>39</v>
      </c>
      <c r="E25" s="292"/>
    </row>
    <row r="26" spans="1:5" ht="21" customHeight="1">
      <c r="A26" s="291" t="s">
        <v>492</v>
      </c>
      <c r="B26" s="291" t="s">
        <v>496</v>
      </c>
      <c r="C26" s="291" t="s">
        <v>483</v>
      </c>
      <c r="D26" s="291" t="s">
        <v>23</v>
      </c>
      <c r="E26" s="292"/>
    </row>
    <row r="27" spans="1:5" ht="21" customHeight="1">
      <c r="A27" s="291" t="s">
        <v>497</v>
      </c>
      <c r="B27" s="291" t="s">
        <v>498</v>
      </c>
      <c r="C27" s="291" t="s">
        <v>466</v>
      </c>
      <c r="D27" s="291" t="s">
        <v>23</v>
      </c>
      <c r="E27" s="292"/>
    </row>
    <row r="28" spans="1:5" ht="21" customHeight="1">
      <c r="A28" s="291" t="s">
        <v>251</v>
      </c>
      <c r="B28" s="291" t="s">
        <v>499</v>
      </c>
      <c r="C28" s="291" t="s">
        <v>500</v>
      </c>
      <c r="D28" s="291" t="s">
        <v>23</v>
      </c>
      <c r="E28" s="292"/>
    </row>
    <row r="29" spans="1:5" ht="21" customHeight="1">
      <c r="A29" s="291" t="s">
        <v>501</v>
      </c>
      <c r="B29" s="291" t="s">
        <v>502</v>
      </c>
      <c r="C29" s="291" t="s">
        <v>500</v>
      </c>
      <c r="D29" s="291" t="s">
        <v>23</v>
      </c>
      <c r="E29" s="292"/>
    </row>
    <row r="30" spans="1:5" ht="21" customHeight="1">
      <c r="A30" s="291" t="s">
        <v>501</v>
      </c>
      <c r="B30" s="291" t="s">
        <v>503</v>
      </c>
      <c r="C30" s="291" t="s">
        <v>500</v>
      </c>
      <c r="D30" s="291" t="s">
        <v>23</v>
      </c>
      <c r="E30" s="292"/>
    </row>
    <row r="31" spans="1:5" ht="21" customHeight="1">
      <c r="A31" s="291" t="s">
        <v>504</v>
      </c>
      <c r="B31" s="291" t="s">
        <v>505</v>
      </c>
      <c r="C31" s="291"/>
      <c r="D31" s="291"/>
      <c r="E31" s="292"/>
    </row>
    <row r="32" spans="1:5" ht="21" customHeight="1">
      <c r="A32" s="291" t="s">
        <v>506</v>
      </c>
      <c r="B32" s="291" t="s">
        <v>507</v>
      </c>
      <c r="C32" s="291"/>
      <c r="D32" s="291"/>
      <c r="E32" s="292"/>
    </row>
    <row r="33" spans="1:5" ht="15">
      <c r="A33" s="284"/>
      <c r="B33" s="284"/>
      <c r="C33" s="284"/>
      <c r="D33" s="284"/>
      <c r="E33" s="285"/>
    </row>
    <row r="34" spans="1:5" ht="15">
      <c r="A34" s="284"/>
      <c r="B34" s="284"/>
      <c r="C34" s="284"/>
      <c r="D34" s="284"/>
      <c r="E34" s="285"/>
    </row>
    <row r="35" spans="1:5" ht="15.75">
      <c r="A35" s="296" t="s">
        <v>339</v>
      </c>
      <c r="B35" s="296"/>
      <c r="C35" s="296"/>
      <c r="D35" s="41" t="s">
        <v>246</v>
      </c>
      <c r="E35" s="285"/>
    </row>
    <row r="36" spans="1:5" ht="15">
      <c r="A36" s="284"/>
      <c r="B36" s="284"/>
      <c r="C36" s="284"/>
      <c r="D36" s="297"/>
      <c r="E36" s="285"/>
    </row>
    <row r="37" spans="1:5" ht="53.25" customHeight="1">
      <c r="A37" s="280" t="s">
        <v>457</v>
      </c>
      <c r="B37" s="281"/>
      <c r="C37" s="281"/>
      <c r="D37" s="281"/>
      <c r="E37" s="281"/>
    </row>
    <row r="38" spans="1:5" ht="18" customHeight="1">
      <c r="A38" s="298" t="s">
        <v>508</v>
      </c>
      <c r="B38" s="298"/>
      <c r="C38" s="298"/>
      <c r="D38" s="298"/>
      <c r="E38" s="298"/>
    </row>
    <row r="39" spans="1:5" ht="15">
      <c r="A39" s="284"/>
      <c r="B39" s="284"/>
      <c r="C39" s="284"/>
      <c r="D39" s="284"/>
      <c r="E39" s="285"/>
    </row>
    <row r="40" spans="1:5">
      <c r="A40" s="286" t="s">
        <v>459</v>
      </c>
      <c r="B40" s="284"/>
      <c r="C40" s="284"/>
      <c r="D40" s="287" t="s">
        <v>254</v>
      </c>
      <c r="E40" s="287" t="s">
        <v>509</v>
      </c>
    </row>
    <row r="41" spans="1:5">
      <c r="A41" s="288" t="s">
        <v>460</v>
      </c>
      <c r="B41" s="288" t="s">
        <v>461</v>
      </c>
      <c r="C41" s="288" t="s">
        <v>462</v>
      </c>
      <c r="D41" s="288" t="s">
        <v>463</v>
      </c>
      <c r="E41" s="299"/>
    </row>
    <row r="42" spans="1:5" ht="24.75" customHeight="1">
      <c r="A42" s="290" t="s">
        <v>339</v>
      </c>
      <c r="B42" s="291" t="s">
        <v>465</v>
      </c>
      <c r="C42" s="291" t="s">
        <v>466</v>
      </c>
      <c r="D42" s="291" t="s">
        <v>23</v>
      </c>
      <c r="E42" s="300"/>
    </row>
    <row r="43" spans="1:5" ht="24.75" customHeight="1">
      <c r="A43" s="291" t="s">
        <v>467</v>
      </c>
      <c r="B43" s="291" t="s">
        <v>468</v>
      </c>
      <c r="C43" s="291" t="s">
        <v>466</v>
      </c>
      <c r="D43" s="291" t="s">
        <v>39</v>
      </c>
      <c r="E43" s="300"/>
    </row>
    <row r="44" spans="1:5" ht="24.75" customHeight="1">
      <c r="A44" s="291" t="s">
        <v>467</v>
      </c>
      <c r="B44" s="291" t="s">
        <v>469</v>
      </c>
      <c r="C44" s="291" t="s">
        <v>466</v>
      </c>
      <c r="D44" s="291" t="s">
        <v>470</v>
      </c>
      <c r="E44" s="300"/>
    </row>
    <row r="45" spans="1:5" ht="24.75" customHeight="1">
      <c r="A45" s="291" t="s">
        <v>467</v>
      </c>
      <c r="B45" s="291" t="s">
        <v>471</v>
      </c>
      <c r="C45" s="291" t="s">
        <v>466</v>
      </c>
      <c r="D45" s="291" t="s">
        <v>39</v>
      </c>
      <c r="E45" s="300"/>
    </row>
    <row r="46" spans="1:5" ht="24.75" customHeight="1">
      <c r="A46" s="291" t="s">
        <v>467</v>
      </c>
      <c r="B46" s="291" t="s">
        <v>472</v>
      </c>
      <c r="C46" s="291" t="s">
        <v>466</v>
      </c>
      <c r="D46" s="291" t="s">
        <v>23</v>
      </c>
      <c r="E46" s="300"/>
    </row>
    <row r="47" spans="1:5" ht="24.75" customHeight="1">
      <c r="A47" s="291" t="s">
        <v>467</v>
      </c>
      <c r="B47" s="291" t="s">
        <v>473</v>
      </c>
      <c r="C47" s="291" t="s">
        <v>466</v>
      </c>
      <c r="D47" s="291" t="s">
        <v>23</v>
      </c>
      <c r="E47" s="300"/>
    </row>
    <row r="48" spans="1:5" ht="24.75" customHeight="1">
      <c r="A48" s="291" t="s">
        <v>467</v>
      </c>
      <c r="B48" s="291" t="s">
        <v>474</v>
      </c>
      <c r="C48" s="291" t="s">
        <v>475</v>
      </c>
      <c r="D48" s="291" t="s">
        <v>23</v>
      </c>
      <c r="E48" s="300"/>
    </row>
    <row r="49" spans="1:5" ht="24.75" customHeight="1">
      <c r="A49" s="291" t="s">
        <v>467</v>
      </c>
      <c r="B49" s="291" t="s">
        <v>476</v>
      </c>
      <c r="C49" s="291" t="s">
        <v>466</v>
      </c>
      <c r="D49" s="291" t="s">
        <v>477</v>
      </c>
      <c r="E49" s="300"/>
    </row>
    <row r="50" spans="1:5" ht="24.75" customHeight="1">
      <c r="A50" s="291" t="s">
        <v>249</v>
      </c>
      <c r="B50" s="291" t="s">
        <v>469</v>
      </c>
      <c r="C50" s="291" t="s">
        <v>466</v>
      </c>
      <c r="D50" s="291" t="s">
        <v>470</v>
      </c>
      <c r="E50" s="300"/>
    </row>
    <row r="51" spans="1:5" ht="24.75" customHeight="1">
      <c r="A51" s="291" t="s">
        <v>247</v>
      </c>
      <c r="B51" s="291" t="s">
        <v>485</v>
      </c>
      <c r="C51" s="291" t="s">
        <v>466</v>
      </c>
      <c r="D51" s="291" t="s">
        <v>23</v>
      </c>
      <c r="E51" s="300"/>
    </row>
    <row r="52" spans="1:5" ht="28.5" customHeight="1">
      <c r="A52" s="290" t="s">
        <v>486</v>
      </c>
      <c r="B52" s="291" t="s">
        <v>487</v>
      </c>
      <c r="C52" s="291" t="s">
        <v>466</v>
      </c>
      <c r="D52" s="291" t="s">
        <v>23</v>
      </c>
      <c r="E52" s="300"/>
    </row>
    <row r="53" spans="1:5" ht="29.25" customHeight="1">
      <c r="A53" s="290" t="s">
        <v>490</v>
      </c>
      <c r="B53" s="291" t="s">
        <v>491</v>
      </c>
      <c r="C53" s="291" t="s">
        <v>466</v>
      </c>
      <c r="D53" s="291" t="s">
        <v>470</v>
      </c>
      <c r="E53" s="300"/>
    </row>
    <row r="54" spans="1:5" ht="24.75" customHeight="1">
      <c r="A54" s="291" t="s">
        <v>492</v>
      </c>
      <c r="B54" s="291" t="s">
        <v>493</v>
      </c>
      <c r="C54" s="291" t="s">
        <v>466</v>
      </c>
      <c r="D54" s="291" t="s">
        <v>23</v>
      </c>
      <c r="E54" s="300"/>
    </row>
    <row r="55" spans="1:5" ht="24.75" customHeight="1">
      <c r="A55" s="291" t="s">
        <v>492</v>
      </c>
      <c r="B55" s="291" t="s">
        <v>494</v>
      </c>
      <c r="C55" s="291" t="s">
        <v>475</v>
      </c>
      <c r="D55" s="291" t="s">
        <v>39</v>
      </c>
      <c r="E55" s="300"/>
    </row>
    <row r="56" spans="1:5" ht="24.75" customHeight="1">
      <c r="A56" s="291" t="s">
        <v>492</v>
      </c>
      <c r="B56" s="291" t="s">
        <v>495</v>
      </c>
      <c r="C56" s="291" t="s">
        <v>466</v>
      </c>
      <c r="D56" s="291" t="s">
        <v>39</v>
      </c>
      <c r="E56" s="300"/>
    </row>
    <row r="57" spans="1:5" s="294" customFormat="1" ht="24.75" customHeight="1">
      <c r="A57" s="291" t="s">
        <v>492</v>
      </c>
      <c r="B57" s="291" t="s">
        <v>496</v>
      </c>
      <c r="C57" s="291" t="s">
        <v>483</v>
      </c>
      <c r="D57" s="291" t="s">
        <v>23</v>
      </c>
      <c r="E57" s="301"/>
    </row>
    <row r="58" spans="1:5" s="294" customFormat="1" ht="24.75" customHeight="1">
      <c r="A58" s="291" t="s">
        <v>251</v>
      </c>
      <c r="B58" s="291" t="s">
        <v>499</v>
      </c>
      <c r="C58" s="291" t="s">
        <v>500</v>
      </c>
      <c r="D58" s="291" t="s">
        <v>23</v>
      </c>
      <c r="E58" s="301"/>
    </row>
    <row r="59" spans="1:5" s="294" customFormat="1" ht="24.75" customHeight="1">
      <c r="A59" s="291" t="s">
        <v>501</v>
      </c>
      <c r="B59" s="291" t="s">
        <v>502</v>
      </c>
      <c r="C59" s="291" t="s">
        <v>500</v>
      </c>
      <c r="D59" s="291" t="s">
        <v>23</v>
      </c>
      <c r="E59" s="301"/>
    </row>
    <row r="60" spans="1:5" ht="24.75" customHeight="1">
      <c r="A60" s="291" t="s">
        <v>504</v>
      </c>
      <c r="B60" s="291" t="s">
        <v>505</v>
      </c>
      <c r="C60" s="291"/>
      <c r="D60" s="291"/>
      <c r="E60" s="302"/>
    </row>
    <row r="61" spans="1:5" s="294" customFormat="1" ht="24.75" customHeight="1">
      <c r="A61" s="291" t="s">
        <v>506</v>
      </c>
      <c r="B61" s="291" t="s">
        <v>507</v>
      </c>
      <c r="C61" s="291"/>
      <c r="D61" s="291"/>
      <c r="E61" s="301"/>
    </row>
    <row r="62" spans="1:5" ht="15">
      <c r="A62" s="284"/>
      <c r="B62" s="284"/>
      <c r="C62" s="284"/>
      <c r="D62" s="284"/>
      <c r="E62" s="285"/>
    </row>
    <row r="63" spans="1:5" ht="15">
      <c r="A63" s="284"/>
      <c r="B63" s="284"/>
      <c r="C63" s="284"/>
      <c r="D63" s="284"/>
      <c r="E63" s="285"/>
    </row>
    <row r="64" spans="1:5" ht="15.75">
      <c r="A64" s="296" t="s">
        <v>339</v>
      </c>
      <c r="B64" s="296"/>
      <c r="C64" s="296"/>
      <c r="D64" s="41" t="s">
        <v>246</v>
      </c>
      <c r="E64" s="285"/>
    </row>
    <row r="65" spans="1:5" ht="15.75">
      <c r="A65" s="296"/>
      <c r="B65" s="296"/>
      <c r="C65" s="296"/>
      <c r="D65" s="41"/>
      <c r="E65" s="285"/>
    </row>
    <row r="66" spans="1:5" ht="15.75">
      <c r="A66" s="296" t="s">
        <v>247</v>
      </c>
      <c r="B66" s="296"/>
      <c r="C66" s="296"/>
      <c r="D66" s="45" t="s">
        <v>248</v>
      </c>
      <c r="E66" s="285"/>
    </row>
    <row r="67" spans="1:5" ht="15">
      <c r="A67" s="284"/>
      <c r="B67" s="284"/>
      <c r="C67" s="284"/>
      <c r="D67" s="284"/>
      <c r="E67" s="285"/>
    </row>
    <row r="68" spans="1:5" ht="55.5" customHeight="1">
      <c r="A68" s="280" t="s">
        <v>457</v>
      </c>
      <c r="B68" s="281"/>
      <c r="C68" s="281"/>
      <c r="D68" s="281"/>
      <c r="E68" s="281"/>
    </row>
    <row r="69" spans="1:5" ht="22.5" customHeight="1">
      <c r="A69" s="298" t="s">
        <v>510</v>
      </c>
      <c r="B69" s="298"/>
      <c r="C69" s="298"/>
      <c r="D69" s="298"/>
      <c r="E69" s="298"/>
    </row>
    <row r="70" spans="1:5" ht="15">
      <c r="A70" s="284"/>
      <c r="B70" s="284"/>
      <c r="C70" s="284"/>
      <c r="D70" s="284"/>
      <c r="E70" s="285"/>
    </row>
    <row r="71" spans="1:5">
      <c r="A71" s="303" t="s">
        <v>459</v>
      </c>
      <c r="B71" s="284"/>
      <c r="C71" s="284"/>
      <c r="D71" s="284"/>
      <c r="E71" s="287" t="s">
        <v>254</v>
      </c>
    </row>
    <row r="72" spans="1:5">
      <c r="A72" s="304"/>
      <c r="B72" s="304"/>
      <c r="C72" s="304"/>
      <c r="D72" s="304"/>
      <c r="E72" s="299"/>
    </row>
    <row r="73" spans="1:5" ht="30" customHeight="1">
      <c r="A73" s="305" t="s">
        <v>511</v>
      </c>
      <c r="B73" s="305"/>
      <c r="C73" s="306">
        <v>4</v>
      </c>
      <c r="D73" s="306"/>
      <c r="E73" s="300"/>
    </row>
    <row r="74" spans="1:5" ht="30" customHeight="1">
      <c r="A74" s="307"/>
      <c r="B74" s="307"/>
      <c r="C74" s="307"/>
      <c r="D74" s="307"/>
      <c r="E74" s="300"/>
    </row>
    <row r="75" spans="1:5" ht="15.75">
      <c r="A75" s="308">
        <v>1</v>
      </c>
      <c r="B75" s="309" t="s">
        <v>39</v>
      </c>
      <c r="C75" s="309"/>
      <c r="D75" s="310"/>
      <c r="E75" s="300"/>
    </row>
    <row r="76" spans="1:5" ht="15.75">
      <c r="A76" s="308">
        <v>2</v>
      </c>
      <c r="B76" s="309" t="s">
        <v>23</v>
      </c>
      <c r="C76" s="309"/>
      <c r="D76" s="310"/>
      <c r="E76" s="300"/>
    </row>
    <row r="77" spans="1:5" ht="15.75">
      <c r="A77" s="308">
        <v>3</v>
      </c>
      <c r="B77" s="309" t="s">
        <v>172</v>
      </c>
      <c r="C77" s="309"/>
      <c r="D77" s="310"/>
      <c r="E77" s="300"/>
    </row>
    <row r="78" spans="1:5" ht="15.75">
      <c r="A78" s="308">
        <v>4</v>
      </c>
      <c r="B78" s="309" t="s">
        <v>88</v>
      </c>
      <c r="C78" s="309"/>
      <c r="D78" s="310"/>
      <c r="E78" s="300"/>
    </row>
    <row r="79" spans="1:5" ht="15.75">
      <c r="A79" s="308"/>
      <c r="B79" s="309"/>
      <c r="C79" s="309"/>
      <c r="D79" s="310"/>
      <c r="E79" s="301"/>
    </row>
    <row r="80" spans="1:5" ht="15">
      <c r="A80" s="311"/>
      <c r="B80" s="310"/>
      <c r="C80" s="310"/>
      <c r="D80" s="310"/>
      <c r="E80" s="312"/>
    </row>
    <row r="81" spans="1:5" ht="15">
      <c r="A81" s="284"/>
      <c r="B81" s="284"/>
      <c r="C81" s="284"/>
      <c r="D81" s="284"/>
      <c r="E81" s="285"/>
    </row>
    <row r="82" spans="1:5" ht="15.75">
      <c r="A82" s="296" t="s">
        <v>339</v>
      </c>
      <c r="B82" s="296"/>
      <c r="C82" s="296"/>
      <c r="D82" s="41" t="s">
        <v>246</v>
      </c>
      <c r="E82" s="285"/>
    </row>
  </sheetData>
  <mergeCells count="8">
    <mergeCell ref="A73:B73"/>
    <mergeCell ref="C73:D73"/>
    <mergeCell ref="A1:E1"/>
    <mergeCell ref="A2:E2"/>
    <mergeCell ref="A37:E37"/>
    <mergeCell ref="A38:E38"/>
    <mergeCell ref="A68:E68"/>
    <mergeCell ref="A69:E69"/>
  </mergeCells>
  <pageMargins left="0.70866141732283472" right="0.70866141732283472" top="0.74803149606299213" bottom="0.74803149606299213" header="0.31496062992125984" footer="0.31496062992125984"/>
  <pageSetup paperSize="9" scale="83" fitToHeight="3" orientation="portrait" r:id="rId1"/>
  <rowBreaks count="2" manualBreakCount="2">
    <brk id="36" max="16383" man="1"/>
    <brk id="6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H27"/>
  <sheetViews>
    <sheetView view="pageBreakPreview" zoomScale="75" zoomScaleNormal="100" zoomScaleSheetLayoutView="75" workbookViewId="0">
      <selection activeCell="J49" sqref="J49"/>
    </sheetView>
  </sheetViews>
  <sheetFormatPr defaultRowHeight="15"/>
  <cols>
    <col min="1" max="1" width="5" style="51" customWidth="1"/>
    <col min="2" max="2" width="5" style="51" hidden="1" customWidth="1"/>
    <col min="3" max="3" width="5" style="51" customWidth="1"/>
    <col min="4" max="4" width="20.85546875" style="51" customWidth="1"/>
    <col min="5" max="5" width="8.28515625" style="51" customWidth="1"/>
    <col min="6" max="6" width="6" style="51" customWidth="1"/>
    <col min="7" max="7" width="41" style="51" customWidth="1"/>
    <col min="8" max="8" width="8.7109375" style="51" customWidth="1"/>
    <col min="9" max="9" width="15.7109375" style="51" hidden="1" customWidth="1"/>
    <col min="10" max="10" width="12.7109375" style="51" hidden="1" customWidth="1"/>
    <col min="11" max="11" width="21.85546875" style="51" customWidth="1"/>
    <col min="12" max="12" width="6.28515625" style="51" customWidth="1"/>
    <col min="13" max="13" width="8.7109375" style="51" customWidth="1"/>
    <col min="14" max="14" width="3.85546875" style="51" customWidth="1"/>
    <col min="15" max="15" width="6.28515625" style="51" customWidth="1"/>
    <col min="16" max="16" width="8.7109375" style="51" customWidth="1"/>
    <col min="17" max="17" width="3.85546875" style="51" customWidth="1"/>
    <col min="18" max="18" width="6.28515625" style="51" customWidth="1"/>
    <col min="19" max="19" width="8.7109375" style="51" customWidth="1"/>
    <col min="20" max="20" width="3.85546875" style="51" customWidth="1"/>
    <col min="21" max="21" width="9.85546875" style="51" customWidth="1"/>
    <col min="22" max="25" width="5.5703125" style="51" customWidth="1"/>
    <col min="26" max="26" width="5.85546875" style="51" customWidth="1"/>
    <col min="27" max="27" width="8.7109375" style="51" customWidth="1"/>
    <col min="28" max="28" width="3.7109375" style="51" customWidth="1"/>
    <col min="29" max="29" width="4.85546875" style="51" customWidth="1"/>
    <col min="30" max="30" width="4.85546875" style="51" hidden="1" customWidth="1"/>
    <col min="31" max="31" width="6.28515625" style="51" customWidth="1"/>
    <col min="32" max="32" width="6.7109375" style="51" hidden="1" customWidth="1"/>
    <col min="33" max="33" width="9.7109375" style="51" customWidth="1"/>
    <col min="34" max="34" width="6.28515625" style="51" customWidth="1"/>
    <col min="35" max="16384" width="9.140625" style="51"/>
  </cols>
  <sheetData>
    <row r="1" spans="1:34" ht="49.5" customHeight="1">
      <c r="A1" s="49" t="s">
        <v>256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</row>
    <row r="2" spans="1:34" ht="19.5" customHeight="1">
      <c r="A2" s="52" t="s">
        <v>257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</row>
    <row r="3" spans="1:34" ht="15.95" customHeight="1">
      <c r="A3" s="53" t="s">
        <v>258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</row>
    <row r="4" spans="1:34" ht="15.95" customHeight="1">
      <c r="A4" s="54" t="s">
        <v>259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</row>
    <row r="5" spans="1:34" ht="21" customHeight="1">
      <c r="A5" s="55" t="s">
        <v>260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</row>
    <row r="6" spans="1:34" ht="21" customHeight="1">
      <c r="A6" s="56" t="s">
        <v>261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</row>
    <row r="7" spans="1:34" ht="19.149999999999999" customHeight="1">
      <c r="A7" s="58" t="s">
        <v>262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</row>
    <row r="8" spans="1:34" ht="15" customHeight="1">
      <c r="A8" s="59" t="s">
        <v>263</v>
      </c>
      <c r="B8" s="60"/>
      <c r="C8" s="60"/>
      <c r="D8" s="61"/>
      <c r="E8" s="61"/>
      <c r="F8" s="61"/>
      <c r="G8" s="61"/>
      <c r="H8" s="61"/>
      <c r="I8" s="62"/>
      <c r="J8" s="62"/>
      <c r="K8" s="60"/>
      <c r="L8" s="63"/>
      <c r="M8" s="64"/>
      <c r="N8" s="65"/>
      <c r="O8" s="63"/>
      <c r="P8" s="64"/>
      <c r="Q8" s="65"/>
      <c r="R8" s="63"/>
      <c r="S8" s="64"/>
      <c r="T8" s="65"/>
      <c r="U8" s="65"/>
      <c r="V8" s="63"/>
      <c r="W8" s="66"/>
      <c r="X8" s="65"/>
      <c r="Y8" s="63"/>
      <c r="Z8" s="63"/>
      <c r="AA8" s="66"/>
      <c r="AB8" s="65"/>
      <c r="AC8" s="65"/>
      <c r="AD8" s="65"/>
      <c r="AE8" s="65"/>
      <c r="AF8" s="65"/>
      <c r="AG8" s="67" t="s">
        <v>264</v>
      </c>
      <c r="AH8" s="68"/>
    </row>
    <row r="9" spans="1:34" ht="20.100000000000001" customHeight="1">
      <c r="A9" s="69" t="s">
        <v>265</v>
      </c>
      <c r="B9" s="69"/>
      <c r="C9" s="69" t="s">
        <v>6</v>
      </c>
      <c r="D9" s="70" t="s">
        <v>266</v>
      </c>
      <c r="E9" s="70" t="s">
        <v>9</v>
      </c>
      <c r="F9" s="69" t="s">
        <v>10</v>
      </c>
      <c r="G9" s="70" t="s">
        <v>267</v>
      </c>
      <c r="H9" s="70" t="s">
        <v>9</v>
      </c>
      <c r="I9" s="70" t="s">
        <v>12</v>
      </c>
      <c r="J9" s="71"/>
      <c r="K9" s="70" t="s">
        <v>14</v>
      </c>
      <c r="L9" s="72" t="s">
        <v>268</v>
      </c>
      <c r="M9" s="72"/>
      <c r="N9" s="72"/>
      <c r="O9" s="72" t="s">
        <v>269</v>
      </c>
      <c r="P9" s="72"/>
      <c r="Q9" s="72"/>
      <c r="R9" s="72" t="s">
        <v>270</v>
      </c>
      <c r="S9" s="72"/>
      <c r="T9" s="72"/>
      <c r="U9" s="73" t="s">
        <v>271</v>
      </c>
      <c r="V9" s="74" t="s">
        <v>272</v>
      </c>
      <c r="W9" s="75"/>
      <c r="X9" s="75"/>
      <c r="Y9" s="75"/>
      <c r="Z9" s="75"/>
      <c r="AA9" s="75"/>
      <c r="AB9" s="76"/>
      <c r="AC9" s="77" t="s">
        <v>273</v>
      </c>
      <c r="AD9" s="78" t="s">
        <v>274</v>
      </c>
      <c r="AE9" s="69" t="s">
        <v>275</v>
      </c>
      <c r="AF9" s="79" t="s">
        <v>276</v>
      </c>
      <c r="AG9" s="80" t="s">
        <v>277</v>
      </c>
      <c r="AH9" s="80" t="s">
        <v>278</v>
      </c>
    </row>
    <row r="10" spans="1:34" ht="20.100000000000001" customHeight="1">
      <c r="A10" s="69"/>
      <c r="B10" s="69"/>
      <c r="C10" s="69"/>
      <c r="D10" s="70"/>
      <c r="E10" s="70"/>
      <c r="F10" s="69"/>
      <c r="G10" s="70"/>
      <c r="H10" s="70"/>
      <c r="I10" s="70"/>
      <c r="J10" s="71"/>
      <c r="K10" s="70"/>
      <c r="L10" s="74" t="s">
        <v>279</v>
      </c>
      <c r="M10" s="75"/>
      <c r="N10" s="75"/>
      <c r="O10" s="75"/>
      <c r="P10" s="75"/>
      <c r="Q10" s="75"/>
      <c r="R10" s="75"/>
      <c r="S10" s="75"/>
      <c r="T10" s="76"/>
      <c r="U10" s="81"/>
      <c r="V10" s="74" t="s">
        <v>280</v>
      </c>
      <c r="W10" s="75"/>
      <c r="X10" s="75"/>
      <c r="Y10" s="75"/>
      <c r="Z10" s="75"/>
      <c r="AA10" s="75"/>
      <c r="AB10" s="76"/>
      <c r="AC10" s="82"/>
      <c r="AD10" s="83"/>
      <c r="AE10" s="69"/>
      <c r="AF10" s="79"/>
      <c r="AG10" s="80"/>
      <c r="AH10" s="80"/>
    </row>
    <row r="11" spans="1:34" ht="82.5" customHeight="1">
      <c r="A11" s="69"/>
      <c r="B11" s="69"/>
      <c r="C11" s="69"/>
      <c r="D11" s="70"/>
      <c r="E11" s="70"/>
      <c r="F11" s="69"/>
      <c r="G11" s="70"/>
      <c r="H11" s="70"/>
      <c r="I11" s="70"/>
      <c r="J11" s="71"/>
      <c r="K11" s="70"/>
      <c r="L11" s="84" t="s">
        <v>281</v>
      </c>
      <c r="M11" s="85" t="s">
        <v>282</v>
      </c>
      <c r="N11" s="86" t="s">
        <v>265</v>
      </c>
      <c r="O11" s="84" t="s">
        <v>281</v>
      </c>
      <c r="P11" s="85" t="s">
        <v>282</v>
      </c>
      <c r="Q11" s="86" t="s">
        <v>265</v>
      </c>
      <c r="R11" s="84" t="s">
        <v>281</v>
      </c>
      <c r="S11" s="85" t="s">
        <v>282</v>
      </c>
      <c r="T11" s="86" t="s">
        <v>265</v>
      </c>
      <c r="U11" s="87"/>
      <c r="V11" s="88" t="s">
        <v>283</v>
      </c>
      <c r="W11" s="88" t="s">
        <v>284</v>
      </c>
      <c r="X11" s="88" t="s">
        <v>285</v>
      </c>
      <c r="Y11" s="88" t="s">
        <v>286</v>
      </c>
      <c r="Z11" s="88" t="s">
        <v>281</v>
      </c>
      <c r="AA11" s="85" t="s">
        <v>282</v>
      </c>
      <c r="AB11" s="86" t="s">
        <v>265</v>
      </c>
      <c r="AC11" s="89"/>
      <c r="AD11" s="90"/>
      <c r="AE11" s="69"/>
      <c r="AF11" s="79"/>
      <c r="AG11" s="80"/>
      <c r="AH11" s="80"/>
    </row>
    <row r="12" spans="1:34" ht="45" customHeight="1">
      <c r="A12" s="91">
        <v>1</v>
      </c>
      <c r="B12" s="92"/>
      <c r="C12" s="93">
        <v>97</v>
      </c>
      <c r="D12" s="94" t="s">
        <v>287</v>
      </c>
      <c r="E12" s="95" t="s">
        <v>238</v>
      </c>
      <c r="F12" s="96" t="s">
        <v>67</v>
      </c>
      <c r="G12" s="97" t="s">
        <v>288</v>
      </c>
      <c r="H12" s="95" t="s">
        <v>244</v>
      </c>
      <c r="I12" s="96" t="s">
        <v>241</v>
      </c>
      <c r="J12" s="96" t="s">
        <v>242</v>
      </c>
      <c r="K12" s="98" t="s">
        <v>39</v>
      </c>
      <c r="L12" s="99">
        <v>206</v>
      </c>
      <c r="M12" s="100">
        <f t="shared" ref="M12:M25" si="0">L12/2.8-IF($AC12=1,0.5,IF($AC12=2,1.5,0))</f>
        <v>73.571428571428569</v>
      </c>
      <c r="N12" s="101">
        <f t="shared" ref="N12:N20" si="1">RANK(M12,M$12:M$25,0)</f>
        <v>2</v>
      </c>
      <c r="O12" s="99">
        <v>211</v>
      </c>
      <c r="P12" s="100">
        <f t="shared" ref="P12:P25" si="2">O12/2.8-IF($AC12=1,0.5,IF($AC12=2,1.5,0))</f>
        <v>75.357142857142861</v>
      </c>
      <c r="Q12" s="101">
        <f t="shared" ref="Q12:Q20" si="3">RANK(P12,P$12:P$25,0)</f>
        <v>2</v>
      </c>
      <c r="R12" s="99">
        <v>210</v>
      </c>
      <c r="S12" s="100">
        <f t="shared" ref="S12:S25" si="4">R12/2.8-IF($AC12=1,0.5,IF($AC12=2,1.5,0))</f>
        <v>75</v>
      </c>
      <c r="T12" s="101">
        <f t="shared" ref="T12:T20" si="5">RANK(S12,S$12:S$25,0)</f>
        <v>1</v>
      </c>
      <c r="U12" s="102">
        <f t="shared" ref="U12:U25" si="6">(M12+P12+S12)/3</f>
        <v>74.642857142857153</v>
      </c>
      <c r="V12" s="103">
        <v>8.6999999999999993</v>
      </c>
      <c r="W12" s="103">
        <v>8.5</v>
      </c>
      <c r="X12" s="103">
        <v>8.5</v>
      </c>
      <c r="Y12" s="103">
        <v>8.6</v>
      </c>
      <c r="Z12" s="99">
        <f t="shared" ref="Z12:Z25" si="7">SUM(V12:Y12)</f>
        <v>34.299999999999997</v>
      </c>
      <c r="AA12" s="102">
        <f t="shared" ref="AA12:AA25" si="8">Z12/0.4-IF($AC12=1,0.5,IF($AC12=2,1.5,0))</f>
        <v>85.749999999999986</v>
      </c>
      <c r="AB12" s="101">
        <f t="shared" ref="AB12:AB20" si="9">RANK(AA12,AA$12:AA$25,0)</f>
        <v>1</v>
      </c>
      <c r="AC12" s="104"/>
      <c r="AD12" s="104"/>
      <c r="AE12" s="99">
        <f t="shared" ref="AE12:AE25" si="10">L12+O12+R12+Z12</f>
        <v>661.3</v>
      </c>
      <c r="AF12" s="105"/>
      <c r="AG12" s="102">
        <f t="shared" ref="AG12:AG25" si="11">(U12+AA12)/2</f>
        <v>80.196428571428569</v>
      </c>
      <c r="AH12" s="106">
        <v>1</v>
      </c>
    </row>
    <row r="13" spans="1:34" ht="45" customHeight="1">
      <c r="A13" s="91">
        <v>2</v>
      </c>
      <c r="B13" s="92"/>
      <c r="C13" s="93">
        <v>1</v>
      </c>
      <c r="D13" s="94" t="s">
        <v>289</v>
      </c>
      <c r="E13" s="95" t="s">
        <v>18</v>
      </c>
      <c r="F13" s="96">
        <v>1</v>
      </c>
      <c r="G13" s="97" t="s">
        <v>290</v>
      </c>
      <c r="H13" s="95" t="s">
        <v>20</v>
      </c>
      <c r="I13" s="96" t="s">
        <v>21</v>
      </c>
      <c r="J13" s="96" t="s">
        <v>22</v>
      </c>
      <c r="K13" s="98" t="s">
        <v>23</v>
      </c>
      <c r="L13" s="99">
        <v>206.5</v>
      </c>
      <c r="M13" s="100">
        <f t="shared" si="0"/>
        <v>73.75</v>
      </c>
      <c r="N13" s="101">
        <f t="shared" si="1"/>
        <v>1</v>
      </c>
      <c r="O13" s="99">
        <v>211.5</v>
      </c>
      <c r="P13" s="100">
        <f t="shared" si="2"/>
        <v>75.535714285714292</v>
      </c>
      <c r="Q13" s="101">
        <f t="shared" si="3"/>
        <v>1</v>
      </c>
      <c r="R13" s="99">
        <v>202</v>
      </c>
      <c r="S13" s="100">
        <f t="shared" si="4"/>
        <v>72.142857142857153</v>
      </c>
      <c r="T13" s="101">
        <f t="shared" si="5"/>
        <v>3</v>
      </c>
      <c r="U13" s="102">
        <f t="shared" si="6"/>
        <v>73.80952380952381</v>
      </c>
      <c r="V13" s="103">
        <v>8.6</v>
      </c>
      <c r="W13" s="103">
        <v>8.1999999999999993</v>
      </c>
      <c r="X13" s="103">
        <v>8.3000000000000007</v>
      </c>
      <c r="Y13" s="103">
        <v>8.5</v>
      </c>
      <c r="Z13" s="99">
        <f t="shared" si="7"/>
        <v>33.599999999999994</v>
      </c>
      <c r="AA13" s="102">
        <f t="shared" si="8"/>
        <v>83.999999999999986</v>
      </c>
      <c r="AB13" s="101">
        <f t="shared" si="9"/>
        <v>3</v>
      </c>
      <c r="AC13" s="104"/>
      <c r="AD13" s="104"/>
      <c r="AE13" s="99">
        <f t="shared" si="10"/>
        <v>653.6</v>
      </c>
      <c r="AF13" s="105"/>
      <c r="AG13" s="102">
        <f t="shared" si="11"/>
        <v>78.904761904761898</v>
      </c>
      <c r="AH13" s="106">
        <v>1</v>
      </c>
    </row>
    <row r="14" spans="1:34" ht="45" customHeight="1">
      <c r="A14" s="91">
        <v>3</v>
      </c>
      <c r="B14" s="92"/>
      <c r="C14" s="93">
        <v>98</v>
      </c>
      <c r="D14" s="94" t="s">
        <v>287</v>
      </c>
      <c r="E14" s="95" t="s">
        <v>238</v>
      </c>
      <c r="F14" s="96" t="s">
        <v>67</v>
      </c>
      <c r="G14" s="97" t="s">
        <v>291</v>
      </c>
      <c r="H14" s="95" t="s">
        <v>240</v>
      </c>
      <c r="I14" s="96" t="s">
        <v>241</v>
      </c>
      <c r="J14" s="96" t="s">
        <v>242</v>
      </c>
      <c r="K14" s="98" t="s">
        <v>39</v>
      </c>
      <c r="L14" s="99">
        <v>202</v>
      </c>
      <c r="M14" s="100">
        <f t="shared" si="0"/>
        <v>72.142857142857153</v>
      </c>
      <c r="N14" s="101">
        <f t="shared" si="1"/>
        <v>4</v>
      </c>
      <c r="O14" s="99">
        <v>201</v>
      </c>
      <c r="P14" s="100">
        <f t="shared" si="2"/>
        <v>71.785714285714292</v>
      </c>
      <c r="Q14" s="101">
        <f t="shared" si="3"/>
        <v>3</v>
      </c>
      <c r="R14" s="99">
        <v>203.5</v>
      </c>
      <c r="S14" s="100">
        <f t="shared" si="4"/>
        <v>72.678571428571431</v>
      </c>
      <c r="T14" s="101">
        <f t="shared" si="5"/>
        <v>2</v>
      </c>
      <c r="U14" s="102">
        <f t="shared" si="6"/>
        <v>72.202380952380963</v>
      </c>
      <c r="V14" s="103">
        <v>8.5</v>
      </c>
      <c r="W14" s="103">
        <v>8.3000000000000007</v>
      </c>
      <c r="X14" s="103">
        <v>8.5</v>
      </c>
      <c r="Y14" s="103">
        <v>8.5</v>
      </c>
      <c r="Z14" s="99">
        <f t="shared" si="7"/>
        <v>33.799999999999997</v>
      </c>
      <c r="AA14" s="102">
        <f t="shared" si="8"/>
        <v>84.499999999999986</v>
      </c>
      <c r="AB14" s="101">
        <f t="shared" si="9"/>
        <v>2</v>
      </c>
      <c r="AC14" s="104"/>
      <c r="AD14" s="104"/>
      <c r="AE14" s="99">
        <f t="shared" si="10"/>
        <v>640.29999999999995</v>
      </c>
      <c r="AF14" s="105"/>
      <c r="AG14" s="102">
        <f t="shared" si="11"/>
        <v>78.351190476190482</v>
      </c>
      <c r="AH14" s="106">
        <v>1</v>
      </c>
    </row>
    <row r="15" spans="1:34" ht="45" customHeight="1">
      <c r="A15" s="91">
        <v>4</v>
      </c>
      <c r="B15" s="92"/>
      <c r="C15" s="93">
        <v>2</v>
      </c>
      <c r="D15" s="94" t="s">
        <v>289</v>
      </c>
      <c r="E15" s="95" t="s">
        <v>18</v>
      </c>
      <c r="F15" s="96">
        <v>1</v>
      </c>
      <c r="G15" s="107" t="s">
        <v>292</v>
      </c>
      <c r="H15" s="108" t="s">
        <v>26</v>
      </c>
      <c r="I15" s="96" t="s">
        <v>21</v>
      </c>
      <c r="J15" s="96" t="s">
        <v>22</v>
      </c>
      <c r="K15" s="98" t="s">
        <v>23</v>
      </c>
      <c r="L15" s="99">
        <v>204</v>
      </c>
      <c r="M15" s="100">
        <f t="shared" si="0"/>
        <v>72.857142857142861</v>
      </c>
      <c r="N15" s="101">
        <f t="shared" si="1"/>
        <v>3</v>
      </c>
      <c r="O15" s="99">
        <v>198.5</v>
      </c>
      <c r="P15" s="100">
        <f t="shared" si="2"/>
        <v>70.892857142857153</v>
      </c>
      <c r="Q15" s="101">
        <f t="shared" si="3"/>
        <v>4</v>
      </c>
      <c r="R15" s="99">
        <v>200</v>
      </c>
      <c r="S15" s="100">
        <f t="shared" si="4"/>
        <v>71.428571428571431</v>
      </c>
      <c r="T15" s="101">
        <f t="shared" si="5"/>
        <v>4</v>
      </c>
      <c r="U15" s="102">
        <f t="shared" si="6"/>
        <v>71.726190476190482</v>
      </c>
      <c r="V15" s="103">
        <v>8.5</v>
      </c>
      <c r="W15" s="103">
        <v>8</v>
      </c>
      <c r="X15" s="103">
        <v>8</v>
      </c>
      <c r="Y15" s="103">
        <v>8.3000000000000007</v>
      </c>
      <c r="Z15" s="99">
        <f t="shared" si="7"/>
        <v>32.799999999999997</v>
      </c>
      <c r="AA15" s="102">
        <f t="shared" si="8"/>
        <v>81.999999999999986</v>
      </c>
      <c r="AB15" s="101">
        <f t="shared" si="9"/>
        <v>4</v>
      </c>
      <c r="AC15" s="104"/>
      <c r="AD15" s="104"/>
      <c r="AE15" s="99">
        <f t="shared" si="10"/>
        <v>635.29999999999995</v>
      </c>
      <c r="AF15" s="105"/>
      <c r="AG15" s="102">
        <f t="shared" si="11"/>
        <v>76.863095238095241</v>
      </c>
      <c r="AH15" s="106">
        <v>1</v>
      </c>
    </row>
    <row r="16" spans="1:34" ht="45" customHeight="1">
      <c r="A16" s="91">
        <v>5</v>
      </c>
      <c r="B16" s="92"/>
      <c r="C16" s="93">
        <v>8</v>
      </c>
      <c r="D16" s="94" t="s">
        <v>293</v>
      </c>
      <c r="E16" s="95" t="s">
        <v>47</v>
      </c>
      <c r="F16" s="109">
        <v>1</v>
      </c>
      <c r="G16" s="97" t="s">
        <v>294</v>
      </c>
      <c r="H16" s="95" t="s">
        <v>49</v>
      </c>
      <c r="I16" s="96" t="s">
        <v>50</v>
      </c>
      <c r="J16" s="96" t="s">
        <v>51</v>
      </c>
      <c r="K16" s="98" t="s">
        <v>23</v>
      </c>
      <c r="L16" s="99">
        <v>189</v>
      </c>
      <c r="M16" s="100">
        <f t="shared" si="0"/>
        <v>67.5</v>
      </c>
      <c r="N16" s="101">
        <f t="shared" si="1"/>
        <v>7</v>
      </c>
      <c r="O16" s="99">
        <v>190.5</v>
      </c>
      <c r="P16" s="100">
        <f t="shared" si="2"/>
        <v>68.035714285714292</v>
      </c>
      <c r="Q16" s="101">
        <f t="shared" si="3"/>
        <v>6</v>
      </c>
      <c r="R16" s="99">
        <v>195</v>
      </c>
      <c r="S16" s="100">
        <f t="shared" si="4"/>
        <v>69.642857142857153</v>
      </c>
      <c r="T16" s="101">
        <f t="shared" si="5"/>
        <v>5</v>
      </c>
      <c r="U16" s="102">
        <f t="shared" si="6"/>
        <v>68.392857142857153</v>
      </c>
      <c r="V16" s="103">
        <v>7.5</v>
      </c>
      <c r="W16" s="103">
        <v>7.4</v>
      </c>
      <c r="X16" s="103">
        <v>7.3</v>
      </c>
      <c r="Y16" s="103">
        <v>7.4</v>
      </c>
      <c r="Z16" s="99">
        <f t="shared" si="7"/>
        <v>29.6</v>
      </c>
      <c r="AA16" s="102">
        <f t="shared" si="8"/>
        <v>74</v>
      </c>
      <c r="AB16" s="101">
        <f t="shared" si="9"/>
        <v>5</v>
      </c>
      <c r="AC16" s="104"/>
      <c r="AD16" s="104"/>
      <c r="AE16" s="99">
        <f t="shared" si="10"/>
        <v>604.1</v>
      </c>
      <c r="AF16" s="105"/>
      <c r="AG16" s="102">
        <f t="shared" si="11"/>
        <v>71.196428571428584</v>
      </c>
      <c r="AH16" s="106">
        <v>1</v>
      </c>
    </row>
    <row r="17" spans="1:34" ht="45" customHeight="1">
      <c r="A17" s="91">
        <v>6</v>
      </c>
      <c r="B17" s="92"/>
      <c r="C17" s="93">
        <v>12</v>
      </c>
      <c r="D17" s="94" t="s">
        <v>295</v>
      </c>
      <c r="E17" s="95" t="s">
        <v>59</v>
      </c>
      <c r="F17" s="96">
        <v>1</v>
      </c>
      <c r="G17" s="97" t="s">
        <v>296</v>
      </c>
      <c r="H17" s="95" t="s">
        <v>63</v>
      </c>
      <c r="I17" s="96" t="s">
        <v>21</v>
      </c>
      <c r="J17" s="96" t="s">
        <v>22</v>
      </c>
      <c r="K17" s="98" t="s">
        <v>23</v>
      </c>
      <c r="L17" s="99">
        <v>186.5</v>
      </c>
      <c r="M17" s="100">
        <f t="shared" si="0"/>
        <v>66.607142857142861</v>
      </c>
      <c r="N17" s="101">
        <f t="shared" si="1"/>
        <v>10</v>
      </c>
      <c r="O17" s="99">
        <v>187.5</v>
      </c>
      <c r="P17" s="100">
        <f t="shared" si="2"/>
        <v>66.964285714285722</v>
      </c>
      <c r="Q17" s="101">
        <f t="shared" si="3"/>
        <v>8</v>
      </c>
      <c r="R17" s="99">
        <v>184</v>
      </c>
      <c r="S17" s="100">
        <f t="shared" si="4"/>
        <v>65.714285714285722</v>
      </c>
      <c r="T17" s="101">
        <f t="shared" si="5"/>
        <v>9</v>
      </c>
      <c r="U17" s="102">
        <f t="shared" si="6"/>
        <v>66.428571428571431</v>
      </c>
      <c r="V17" s="103">
        <v>7.3</v>
      </c>
      <c r="W17" s="103">
        <v>7</v>
      </c>
      <c r="X17" s="103">
        <v>7.5</v>
      </c>
      <c r="Y17" s="103">
        <v>7.3</v>
      </c>
      <c r="Z17" s="99">
        <f t="shared" si="7"/>
        <v>29.1</v>
      </c>
      <c r="AA17" s="102">
        <f t="shared" si="8"/>
        <v>72.75</v>
      </c>
      <c r="AB17" s="101">
        <f t="shared" si="9"/>
        <v>6</v>
      </c>
      <c r="AC17" s="104"/>
      <c r="AD17" s="104"/>
      <c r="AE17" s="99">
        <f t="shared" si="10"/>
        <v>587.1</v>
      </c>
      <c r="AF17" s="105"/>
      <c r="AG17" s="102">
        <f t="shared" si="11"/>
        <v>69.589285714285722</v>
      </c>
      <c r="AH17" s="106">
        <v>2</v>
      </c>
    </row>
    <row r="18" spans="1:34" ht="45" customHeight="1">
      <c r="A18" s="91">
        <v>7</v>
      </c>
      <c r="B18" s="92"/>
      <c r="C18" s="93">
        <v>11</v>
      </c>
      <c r="D18" s="94" t="s">
        <v>295</v>
      </c>
      <c r="E18" s="95" t="s">
        <v>59</v>
      </c>
      <c r="F18" s="96">
        <v>1</v>
      </c>
      <c r="G18" s="97" t="s">
        <v>297</v>
      </c>
      <c r="H18" s="95" t="s">
        <v>61</v>
      </c>
      <c r="I18" s="96" t="s">
        <v>21</v>
      </c>
      <c r="J18" s="96" t="s">
        <v>22</v>
      </c>
      <c r="K18" s="98" t="s">
        <v>23</v>
      </c>
      <c r="L18" s="99">
        <v>196</v>
      </c>
      <c r="M18" s="100">
        <f t="shared" si="0"/>
        <v>70</v>
      </c>
      <c r="N18" s="101">
        <f t="shared" si="1"/>
        <v>5</v>
      </c>
      <c r="O18" s="99">
        <v>190</v>
      </c>
      <c r="P18" s="100">
        <f t="shared" si="2"/>
        <v>67.857142857142861</v>
      </c>
      <c r="Q18" s="101">
        <f t="shared" si="3"/>
        <v>7</v>
      </c>
      <c r="R18" s="99">
        <v>190.5</v>
      </c>
      <c r="S18" s="100">
        <f t="shared" si="4"/>
        <v>68.035714285714292</v>
      </c>
      <c r="T18" s="101">
        <f t="shared" si="5"/>
        <v>8</v>
      </c>
      <c r="U18" s="102">
        <f t="shared" si="6"/>
        <v>68.630952380952394</v>
      </c>
      <c r="V18" s="103">
        <v>7.2</v>
      </c>
      <c r="W18" s="103">
        <v>6.9</v>
      </c>
      <c r="X18" s="103">
        <v>7</v>
      </c>
      <c r="Y18" s="103">
        <v>7</v>
      </c>
      <c r="Z18" s="99">
        <f t="shared" si="7"/>
        <v>28.1</v>
      </c>
      <c r="AA18" s="102">
        <f t="shared" si="8"/>
        <v>70.25</v>
      </c>
      <c r="AB18" s="101">
        <f t="shared" si="9"/>
        <v>7</v>
      </c>
      <c r="AC18" s="104"/>
      <c r="AD18" s="104"/>
      <c r="AE18" s="99">
        <f t="shared" si="10"/>
        <v>604.6</v>
      </c>
      <c r="AF18" s="105"/>
      <c r="AG18" s="102">
        <f t="shared" si="11"/>
        <v>69.440476190476204</v>
      </c>
      <c r="AH18" s="106">
        <v>2</v>
      </c>
    </row>
    <row r="19" spans="1:34" ht="45" customHeight="1">
      <c r="A19" s="91">
        <v>8</v>
      </c>
      <c r="B19" s="92"/>
      <c r="C19" s="93">
        <v>4</v>
      </c>
      <c r="D19" s="94" t="s">
        <v>298</v>
      </c>
      <c r="E19" s="95" t="s">
        <v>28</v>
      </c>
      <c r="F19" s="96">
        <v>1</v>
      </c>
      <c r="G19" s="97" t="s">
        <v>299</v>
      </c>
      <c r="H19" s="95" t="s">
        <v>32</v>
      </c>
      <c r="I19" s="96" t="s">
        <v>21</v>
      </c>
      <c r="J19" s="96" t="s">
        <v>22</v>
      </c>
      <c r="K19" s="98" t="s">
        <v>23</v>
      </c>
      <c r="L19" s="99">
        <v>192</v>
      </c>
      <c r="M19" s="100">
        <f t="shared" si="0"/>
        <v>68.571428571428569</v>
      </c>
      <c r="N19" s="101">
        <f t="shared" si="1"/>
        <v>6</v>
      </c>
      <c r="O19" s="99">
        <v>191</v>
      </c>
      <c r="P19" s="100">
        <f t="shared" si="2"/>
        <v>68.214285714285722</v>
      </c>
      <c r="Q19" s="101">
        <f t="shared" si="3"/>
        <v>5</v>
      </c>
      <c r="R19" s="99">
        <v>191.5</v>
      </c>
      <c r="S19" s="100">
        <f t="shared" si="4"/>
        <v>68.392857142857153</v>
      </c>
      <c r="T19" s="101">
        <f t="shared" si="5"/>
        <v>7</v>
      </c>
      <c r="U19" s="102">
        <f t="shared" si="6"/>
        <v>68.392857142857153</v>
      </c>
      <c r="V19" s="103">
        <v>7</v>
      </c>
      <c r="W19" s="103">
        <v>6.8</v>
      </c>
      <c r="X19" s="103">
        <v>7</v>
      </c>
      <c r="Y19" s="103">
        <v>7</v>
      </c>
      <c r="Z19" s="99">
        <f t="shared" si="7"/>
        <v>27.8</v>
      </c>
      <c r="AA19" s="102">
        <f t="shared" si="8"/>
        <v>69.5</v>
      </c>
      <c r="AB19" s="101">
        <f t="shared" si="9"/>
        <v>9</v>
      </c>
      <c r="AC19" s="104"/>
      <c r="AD19" s="104"/>
      <c r="AE19" s="99">
        <f t="shared" si="10"/>
        <v>602.29999999999995</v>
      </c>
      <c r="AF19" s="105"/>
      <c r="AG19" s="102">
        <f t="shared" si="11"/>
        <v>68.946428571428584</v>
      </c>
      <c r="AH19" s="106">
        <v>2</v>
      </c>
    </row>
    <row r="20" spans="1:34" ht="45" customHeight="1">
      <c r="A20" s="91">
        <v>9</v>
      </c>
      <c r="B20" s="92"/>
      <c r="C20" s="93">
        <v>3</v>
      </c>
      <c r="D20" s="94" t="s">
        <v>298</v>
      </c>
      <c r="E20" s="95" t="s">
        <v>28</v>
      </c>
      <c r="F20" s="96">
        <v>1</v>
      </c>
      <c r="G20" s="97" t="s">
        <v>300</v>
      </c>
      <c r="H20" s="95" t="s">
        <v>30</v>
      </c>
      <c r="I20" s="96" t="s">
        <v>21</v>
      </c>
      <c r="J20" s="96" t="s">
        <v>22</v>
      </c>
      <c r="K20" s="98" t="s">
        <v>23</v>
      </c>
      <c r="L20" s="99">
        <v>188</v>
      </c>
      <c r="M20" s="100">
        <f t="shared" si="0"/>
        <v>67.142857142857153</v>
      </c>
      <c r="N20" s="101">
        <f t="shared" si="1"/>
        <v>9</v>
      </c>
      <c r="O20" s="99">
        <v>186</v>
      </c>
      <c r="P20" s="100">
        <f t="shared" si="2"/>
        <v>66.428571428571431</v>
      </c>
      <c r="Q20" s="101">
        <f t="shared" si="3"/>
        <v>9</v>
      </c>
      <c r="R20" s="99">
        <v>192.5</v>
      </c>
      <c r="S20" s="100">
        <f t="shared" si="4"/>
        <v>68.75</v>
      </c>
      <c r="T20" s="101">
        <f t="shared" si="5"/>
        <v>6</v>
      </c>
      <c r="U20" s="102">
        <f t="shared" si="6"/>
        <v>67.44047619047619</v>
      </c>
      <c r="V20" s="103">
        <v>7.2</v>
      </c>
      <c r="W20" s="103">
        <v>6.8</v>
      </c>
      <c r="X20" s="103">
        <v>7</v>
      </c>
      <c r="Y20" s="103">
        <v>7</v>
      </c>
      <c r="Z20" s="99">
        <f t="shared" si="7"/>
        <v>28</v>
      </c>
      <c r="AA20" s="102">
        <f t="shared" si="8"/>
        <v>70</v>
      </c>
      <c r="AB20" s="101">
        <f t="shared" si="9"/>
        <v>8</v>
      </c>
      <c r="AC20" s="104"/>
      <c r="AD20" s="104"/>
      <c r="AE20" s="99">
        <f t="shared" si="10"/>
        <v>594.5</v>
      </c>
      <c r="AF20" s="105"/>
      <c r="AG20" s="102">
        <f t="shared" si="11"/>
        <v>68.720238095238102</v>
      </c>
      <c r="AH20" s="106">
        <v>2</v>
      </c>
    </row>
    <row r="21" spans="1:34" ht="45" customHeight="1">
      <c r="A21" s="91">
        <v>10</v>
      </c>
      <c r="B21" s="92"/>
      <c r="C21" s="93">
        <v>9</v>
      </c>
      <c r="D21" s="94" t="s">
        <v>301</v>
      </c>
      <c r="E21" s="95" t="s">
        <v>53</v>
      </c>
      <c r="F21" s="96">
        <v>2</v>
      </c>
      <c r="G21" s="97" t="s">
        <v>302</v>
      </c>
      <c r="H21" s="95" t="s">
        <v>55</v>
      </c>
      <c r="I21" s="96" t="s">
        <v>21</v>
      </c>
      <c r="J21" s="96" t="s">
        <v>22</v>
      </c>
      <c r="K21" s="98" t="s">
        <v>23</v>
      </c>
      <c r="L21" s="99">
        <v>189</v>
      </c>
      <c r="M21" s="100">
        <f t="shared" si="0"/>
        <v>67.5</v>
      </c>
      <c r="N21" s="101">
        <f>RANK(M21,M$12:M$30,0)</f>
        <v>7</v>
      </c>
      <c r="O21" s="99">
        <v>185.5</v>
      </c>
      <c r="P21" s="100">
        <f t="shared" si="2"/>
        <v>66.25</v>
      </c>
      <c r="Q21" s="101">
        <f>RANK(P21,P$12:P$30,0)</f>
        <v>10</v>
      </c>
      <c r="R21" s="99">
        <v>182.5</v>
      </c>
      <c r="S21" s="100">
        <f t="shared" si="4"/>
        <v>65.178571428571431</v>
      </c>
      <c r="T21" s="101">
        <f>RANK(S21,S$12:S$30,0)</f>
        <v>10</v>
      </c>
      <c r="U21" s="102">
        <f t="shared" si="6"/>
        <v>66.30952380952381</v>
      </c>
      <c r="V21" s="103">
        <v>6.9</v>
      </c>
      <c r="W21" s="103">
        <v>6.6</v>
      </c>
      <c r="X21" s="103">
        <v>6.7</v>
      </c>
      <c r="Y21" s="103">
        <v>6.7</v>
      </c>
      <c r="Z21" s="99">
        <f t="shared" si="7"/>
        <v>26.9</v>
      </c>
      <c r="AA21" s="102">
        <f t="shared" si="8"/>
        <v>67.249999999999986</v>
      </c>
      <c r="AB21" s="101">
        <f>RANK(AA21,AA$12:AA$30,0)</f>
        <v>10</v>
      </c>
      <c r="AC21" s="104"/>
      <c r="AD21" s="104"/>
      <c r="AE21" s="99">
        <f t="shared" si="10"/>
        <v>583.9</v>
      </c>
      <c r="AF21" s="105"/>
      <c r="AG21" s="102">
        <f t="shared" si="11"/>
        <v>66.779761904761898</v>
      </c>
      <c r="AH21" s="106">
        <v>3</v>
      </c>
    </row>
    <row r="22" spans="1:34" ht="45" customHeight="1">
      <c r="A22" s="91">
        <v>11</v>
      </c>
      <c r="B22" s="92"/>
      <c r="C22" s="93">
        <v>10</v>
      </c>
      <c r="D22" s="94" t="s">
        <v>301</v>
      </c>
      <c r="E22" s="95" t="s">
        <v>53</v>
      </c>
      <c r="F22" s="96">
        <v>2</v>
      </c>
      <c r="G22" s="110" t="s">
        <v>303</v>
      </c>
      <c r="H22" s="111" t="s">
        <v>57</v>
      </c>
      <c r="I22" s="109" t="s">
        <v>21</v>
      </c>
      <c r="J22" s="109" t="s">
        <v>22</v>
      </c>
      <c r="K22" s="98" t="s">
        <v>23</v>
      </c>
      <c r="L22" s="99">
        <v>186</v>
      </c>
      <c r="M22" s="100">
        <f t="shared" si="0"/>
        <v>65.928571428571431</v>
      </c>
      <c r="N22" s="101">
        <f>RANK(M22,M$12:M$25,0)</f>
        <v>11</v>
      </c>
      <c r="O22" s="99">
        <v>182.5</v>
      </c>
      <c r="P22" s="100">
        <f t="shared" si="2"/>
        <v>64.678571428571431</v>
      </c>
      <c r="Q22" s="101">
        <f>RANK(P22,P$12:P$25,0)</f>
        <v>11</v>
      </c>
      <c r="R22" s="99">
        <v>182.5</v>
      </c>
      <c r="S22" s="100">
        <f t="shared" si="4"/>
        <v>64.678571428571431</v>
      </c>
      <c r="T22" s="101">
        <f>RANK(S22,S$12:S$25,0)</f>
        <v>11</v>
      </c>
      <c r="U22" s="102">
        <f t="shared" si="6"/>
        <v>65.095238095238088</v>
      </c>
      <c r="V22" s="103">
        <v>6.6</v>
      </c>
      <c r="W22" s="103">
        <v>6.6</v>
      </c>
      <c r="X22" s="103">
        <v>6.7</v>
      </c>
      <c r="Y22" s="103">
        <v>6.6</v>
      </c>
      <c r="Z22" s="99">
        <f t="shared" si="7"/>
        <v>26.5</v>
      </c>
      <c r="AA22" s="102">
        <f t="shared" si="8"/>
        <v>65.75</v>
      </c>
      <c r="AB22" s="101">
        <f>RANK(AA22,AA$12:AA$25,0)</f>
        <v>11</v>
      </c>
      <c r="AC22" s="104">
        <v>1</v>
      </c>
      <c r="AD22" s="104"/>
      <c r="AE22" s="99">
        <f t="shared" si="10"/>
        <v>577.5</v>
      </c>
      <c r="AF22" s="105"/>
      <c r="AG22" s="102">
        <f t="shared" si="11"/>
        <v>65.422619047619037</v>
      </c>
      <c r="AH22" s="106">
        <v>3</v>
      </c>
    </row>
    <row r="23" spans="1:34" ht="45" customHeight="1">
      <c r="A23" s="91">
        <v>12</v>
      </c>
      <c r="B23" s="92"/>
      <c r="C23" s="93">
        <v>6</v>
      </c>
      <c r="D23" s="94" t="s">
        <v>304</v>
      </c>
      <c r="E23" s="95" t="s">
        <v>41</v>
      </c>
      <c r="F23" s="96" t="s">
        <v>35</v>
      </c>
      <c r="G23" s="97" t="s">
        <v>305</v>
      </c>
      <c r="H23" s="95" t="s">
        <v>43</v>
      </c>
      <c r="I23" s="96" t="s">
        <v>21</v>
      </c>
      <c r="J23" s="96" t="s">
        <v>22</v>
      </c>
      <c r="K23" s="98" t="s">
        <v>23</v>
      </c>
      <c r="L23" s="99">
        <v>183.5</v>
      </c>
      <c r="M23" s="100">
        <f t="shared" si="0"/>
        <v>65.535714285714292</v>
      </c>
      <c r="N23" s="101">
        <f>RANK(M23,M$12:M$25,0)</f>
        <v>12</v>
      </c>
      <c r="O23" s="99">
        <v>180.5</v>
      </c>
      <c r="P23" s="100">
        <f t="shared" si="2"/>
        <v>64.464285714285722</v>
      </c>
      <c r="Q23" s="101">
        <f>RANK(P23,P$12:P$25,0)</f>
        <v>12</v>
      </c>
      <c r="R23" s="99">
        <v>178</v>
      </c>
      <c r="S23" s="100">
        <f t="shared" si="4"/>
        <v>63.571428571428577</v>
      </c>
      <c r="T23" s="101">
        <f>RANK(S23,S$12:S$25,0)</f>
        <v>12</v>
      </c>
      <c r="U23" s="102">
        <f t="shared" si="6"/>
        <v>64.523809523809533</v>
      </c>
      <c r="V23" s="103">
        <v>6.5</v>
      </c>
      <c r="W23" s="103">
        <v>6</v>
      </c>
      <c r="X23" s="103">
        <v>6.7</v>
      </c>
      <c r="Y23" s="103">
        <v>6.4</v>
      </c>
      <c r="Z23" s="99">
        <f t="shared" si="7"/>
        <v>25.6</v>
      </c>
      <c r="AA23" s="102">
        <f t="shared" si="8"/>
        <v>64</v>
      </c>
      <c r="AB23" s="101">
        <f>RANK(AA23,AA$12:AA$25,0)</f>
        <v>12</v>
      </c>
      <c r="AC23" s="104"/>
      <c r="AD23" s="104"/>
      <c r="AE23" s="99">
        <f t="shared" si="10"/>
        <v>567.6</v>
      </c>
      <c r="AF23" s="105"/>
      <c r="AG23" s="102">
        <f t="shared" si="11"/>
        <v>64.261904761904759</v>
      </c>
      <c r="AH23" s="106" t="s">
        <v>306</v>
      </c>
    </row>
    <row r="24" spans="1:34" ht="45" customHeight="1">
      <c r="A24" s="91">
        <v>13</v>
      </c>
      <c r="B24" s="92"/>
      <c r="C24" s="93">
        <v>7</v>
      </c>
      <c r="D24" s="94" t="s">
        <v>304</v>
      </c>
      <c r="E24" s="95" t="s">
        <v>41</v>
      </c>
      <c r="F24" s="96" t="s">
        <v>35</v>
      </c>
      <c r="G24" s="110" t="s">
        <v>307</v>
      </c>
      <c r="H24" s="111" t="s">
        <v>45</v>
      </c>
      <c r="I24" s="109" t="s">
        <v>21</v>
      </c>
      <c r="J24" s="96" t="s">
        <v>22</v>
      </c>
      <c r="K24" s="98" t="s">
        <v>23</v>
      </c>
      <c r="L24" s="99">
        <v>175.5</v>
      </c>
      <c r="M24" s="100">
        <f t="shared" si="0"/>
        <v>62.678571428571431</v>
      </c>
      <c r="N24" s="101">
        <f>RANK(M24,M$12:M$25,0)</f>
        <v>13</v>
      </c>
      <c r="O24" s="99">
        <v>173.5</v>
      </c>
      <c r="P24" s="100">
        <f t="shared" si="2"/>
        <v>61.964285714285715</v>
      </c>
      <c r="Q24" s="101">
        <f>RANK(P24,P$12:P$25,0)</f>
        <v>13</v>
      </c>
      <c r="R24" s="99">
        <v>171.5</v>
      </c>
      <c r="S24" s="100">
        <f t="shared" si="4"/>
        <v>61.250000000000007</v>
      </c>
      <c r="T24" s="101">
        <f>RANK(S24,S$12:S$25,0)</f>
        <v>13</v>
      </c>
      <c r="U24" s="102">
        <f t="shared" si="6"/>
        <v>61.964285714285715</v>
      </c>
      <c r="V24" s="103">
        <v>6.5</v>
      </c>
      <c r="W24" s="103">
        <v>6.1</v>
      </c>
      <c r="X24" s="103">
        <v>6.4</v>
      </c>
      <c r="Y24" s="103">
        <v>6.4</v>
      </c>
      <c r="Z24" s="99">
        <f t="shared" si="7"/>
        <v>25.4</v>
      </c>
      <c r="AA24" s="102">
        <f t="shared" si="8"/>
        <v>63.499999999999993</v>
      </c>
      <c r="AB24" s="101">
        <f>RANK(AA24,AA$12:AA$25,0)</f>
        <v>13</v>
      </c>
      <c r="AC24" s="104"/>
      <c r="AD24" s="104"/>
      <c r="AE24" s="99">
        <f t="shared" si="10"/>
        <v>545.9</v>
      </c>
      <c r="AF24" s="105"/>
      <c r="AG24" s="102">
        <f t="shared" si="11"/>
        <v>62.732142857142854</v>
      </c>
      <c r="AH24" s="106" t="s">
        <v>35</v>
      </c>
    </row>
    <row r="25" spans="1:34" ht="45" customHeight="1">
      <c r="A25" s="91">
        <v>14</v>
      </c>
      <c r="B25" s="92"/>
      <c r="C25" s="93">
        <v>5</v>
      </c>
      <c r="D25" s="94" t="s">
        <v>308</v>
      </c>
      <c r="E25" s="95" t="s">
        <v>34</v>
      </c>
      <c r="F25" s="109" t="s">
        <v>35</v>
      </c>
      <c r="G25" s="97" t="s">
        <v>309</v>
      </c>
      <c r="H25" s="95" t="s">
        <v>37</v>
      </c>
      <c r="I25" s="96" t="s">
        <v>38</v>
      </c>
      <c r="J25" s="96" t="s">
        <v>38</v>
      </c>
      <c r="K25" s="98" t="s">
        <v>39</v>
      </c>
      <c r="L25" s="99">
        <v>171.5</v>
      </c>
      <c r="M25" s="100">
        <f t="shared" si="0"/>
        <v>61.250000000000007</v>
      </c>
      <c r="N25" s="101">
        <f>RANK(M25,M$12:M$25,0)</f>
        <v>14</v>
      </c>
      <c r="O25" s="99">
        <v>165</v>
      </c>
      <c r="P25" s="100">
        <f t="shared" si="2"/>
        <v>58.928571428571431</v>
      </c>
      <c r="Q25" s="101">
        <f>RANK(P25,P$12:P$25,0)</f>
        <v>14</v>
      </c>
      <c r="R25" s="99">
        <v>154</v>
      </c>
      <c r="S25" s="100">
        <f t="shared" si="4"/>
        <v>55</v>
      </c>
      <c r="T25" s="101">
        <f>RANK(S25,S$12:S$25,0)</f>
        <v>14</v>
      </c>
      <c r="U25" s="102">
        <f t="shared" si="6"/>
        <v>58.392857142857146</v>
      </c>
      <c r="V25" s="103">
        <v>5.8</v>
      </c>
      <c r="W25" s="103">
        <v>5.5</v>
      </c>
      <c r="X25" s="103">
        <v>5.5</v>
      </c>
      <c r="Y25" s="103">
        <v>5.6</v>
      </c>
      <c r="Z25" s="99">
        <f t="shared" si="7"/>
        <v>22.4</v>
      </c>
      <c r="AA25" s="102">
        <f t="shared" si="8"/>
        <v>55.999999999999993</v>
      </c>
      <c r="AB25" s="101">
        <f>RANK(AA25,AA$12:AA$25,0)</f>
        <v>14</v>
      </c>
      <c r="AC25" s="104"/>
      <c r="AD25" s="104"/>
      <c r="AE25" s="99">
        <f t="shared" si="10"/>
        <v>512.9</v>
      </c>
      <c r="AF25" s="105"/>
      <c r="AG25" s="102">
        <f t="shared" si="11"/>
        <v>57.196428571428569</v>
      </c>
      <c r="AH25" s="106" t="s">
        <v>310</v>
      </c>
    </row>
    <row r="26" spans="1:34" ht="30" customHeight="1">
      <c r="D26" s="112" t="s">
        <v>245</v>
      </c>
      <c r="E26" s="113"/>
      <c r="F26" s="113"/>
      <c r="G26" s="113"/>
      <c r="H26" s="113"/>
      <c r="I26" s="114"/>
      <c r="J26" s="115"/>
      <c r="K26" s="41" t="s">
        <v>246</v>
      </c>
    </row>
    <row r="27" spans="1:34" ht="30" customHeight="1">
      <c r="D27" s="112" t="s">
        <v>247</v>
      </c>
      <c r="E27" s="116"/>
      <c r="F27" s="116"/>
      <c r="G27" s="116"/>
      <c r="H27" s="116"/>
      <c r="I27" s="117"/>
      <c r="J27" s="117"/>
      <c r="K27" s="45" t="s">
        <v>248</v>
      </c>
    </row>
  </sheetData>
  <mergeCells count="30">
    <mergeCell ref="AC9:AC11"/>
    <mergeCell ref="AD9:AD11"/>
    <mergeCell ref="AE9:AE11"/>
    <mergeCell ref="AF9:AF11"/>
    <mergeCell ref="AG9:AG11"/>
    <mergeCell ref="AH9:AH11"/>
    <mergeCell ref="K9:K11"/>
    <mergeCell ref="L9:N9"/>
    <mergeCell ref="O9:Q9"/>
    <mergeCell ref="R9:T9"/>
    <mergeCell ref="U9:U11"/>
    <mergeCell ref="V9:AB9"/>
    <mergeCell ref="L10:T10"/>
    <mergeCell ref="V10:AB10"/>
    <mergeCell ref="A7:AH7"/>
    <mergeCell ref="A9:A11"/>
    <mergeCell ref="B9:B11"/>
    <mergeCell ref="C9:C11"/>
    <mergeCell ref="D9:D11"/>
    <mergeCell ref="E9:E11"/>
    <mergeCell ref="F9:F11"/>
    <mergeCell ref="G9:G11"/>
    <mergeCell ref="H9:H11"/>
    <mergeCell ref="I9:I11"/>
    <mergeCell ref="A1:AH1"/>
    <mergeCell ref="A2:AH2"/>
    <mergeCell ref="A3:AH3"/>
    <mergeCell ref="A4:AH4"/>
    <mergeCell ref="A5:AH5"/>
    <mergeCell ref="A6:AH6"/>
  </mergeCells>
  <conditionalFormatting sqref="G23:I24 G14:I14 G17:I17">
    <cfRule type="timePeriod" dxfId="37" priority="2" stopIfTrue="1" timePeriod="last7Days">
      <formula>AND(TODAY()-FLOOR(G14,1)&lt;=6,FLOOR(G14,1)&lt;=TODAY())</formula>
    </cfRule>
  </conditionalFormatting>
  <conditionalFormatting sqref="G23:I24 G14:I14 G17:I17">
    <cfRule type="timePeriod" dxfId="36" priority="1" timePeriod="thisWeek">
      <formula>AND(TODAY()-ROUNDDOWN(G14,0)&lt;=WEEKDAY(TODAY())-1,ROUNDDOWN(G14,0)-TODAY()&lt;=7-WEEKDAY(TODAY()))</formula>
    </cfRule>
  </conditionalFormatting>
  <pageMargins left="0.19685039370078741" right="0.15748031496062992" top="0.19685039370078741" bottom="0.19685039370078741" header="0.23622047244094491" footer="0.15748031496062992"/>
  <pageSetup paperSize="9" scale="58" fitToHeight="2" orientation="landscape" r:id="rId1"/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H27"/>
  <sheetViews>
    <sheetView view="pageBreakPreview" topLeftCell="A13" zoomScale="75" zoomScaleNormal="100" zoomScaleSheetLayoutView="75" workbookViewId="0">
      <selection activeCell="J49" sqref="J49"/>
    </sheetView>
  </sheetViews>
  <sheetFormatPr defaultRowHeight="15"/>
  <cols>
    <col min="1" max="1" width="5" style="51" customWidth="1"/>
    <col min="2" max="2" width="5" style="51" hidden="1" customWidth="1"/>
    <col min="3" max="3" width="5.85546875" style="51" customWidth="1"/>
    <col min="4" max="4" width="20.85546875" style="51" customWidth="1"/>
    <col min="5" max="5" width="8.28515625" style="51" customWidth="1"/>
    <col min="6" max="6" width="6" style="51" customWidth="1"/>
    <col min="7" max="7" width="41.140625" style="51" customWidth="1"/>
    <col min="8" max="8" width="8.7109375" style="51" customWidth="1"/>
    <col min="9" max="9" width="15.7109375" style="51" hidden="1" customWidth="1"/>
    <col min="10" max="10" width="12.7109375" style="51" hidden="1" customWidth="1"/>
    <col min="11" max="11" width="23" style="51" customWidth="1"/>
    <col min="12" max="12" width="6.28515625" style="51" customWidth="1"/>
    <col min="13" max="13" width="8.7109375" style="51" customWidth="1"/>
    <col min="14" max="14" width="3.85546875" style="51" customWidth="1"/>
    <col min="15" max="15" width="6.28515625" style="51" customWidth="1"/>
    <col min="16" max="16" width="8.7109375" style="51" customWidth="1"/>
    <col min="17" max="17" width="3.85546875" style="51" customWidth="1"/>
    <col min="18" max="18" width="6.28515625" style="51" customWidth="1"/>
    <col min="19" max="19" width="8.7109375" style="51" customWidth="1"/>
    <col min="20" max="20" width="3.85546875" style="51" customWidth="1"/>
    <col min="21" max="21" width="9.85546875" style="51" customWidth="1"/>
    <col min="22" max="25" width="5.5703125" style="51" customWidth="1"/>
    <col min="26" max="26" width="5.85546875" style="51" customWidth="1"/>
    <col min="27" max="27" width="8.7109375" style="51" customWidth="1"/>
    <col min="28" max="28" width="3.7109375" style="51" customWidth="1"/>
    <col min="29" max="29" width="4.85546875" style="51" customWidth="1"/>
    <col min="30" max="30" width="4.85546875" style="51" hidden="1" customWidth="1"/>
    <col min="31" max="31" width="6.28515625" style="51" customWidth="1"/>
    <col min="32" max="32" width="6.7109375" style="51" hidden="1" customWidth="1"/>
    <col min="33" max="33" width="9.7109375" style="51" customWidth="1"/>
    <col min="34" max="34" width="6.28515625" style="51" customWidth="1"/>
    <col min="35" max="16384" width="9.140625" style="51"/>
  </cols>
  <sheetData>
    <row r="1" spans="1:34" ht="45.75" customHeight="1">
      <c r="A1" s="49" t="s">
        <v>256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</row>
    <row r="2" spans="1:34" ht="19.5" customHeight="1">
      <c r="A2" s="52" t="s">
        <v>257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</row>
    <row r="3" spans="1:34" ht="15.95" customHeight="1">
      <c r="A3" s="53" t="s">
        <v>258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</row>
    <row r="4" spans="1:34" ht="15.95" customHeight="1">
      <c r="A4" s="54" t="s">
        <v>259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</row>
    <row r="5" spans="1:34" ht="21" customHeight="1">
      <c r="A5" s="118" t="s">
        <v>311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</row>
    <row r="6" spans="1:34" ht="21" customHeight="1">
      <c r="A6" s="56" t="s">
        <v>261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</row>
    <row r="7" spans="1:34" ht="19.149999999999999" customHeight="1">
      <c r="A7" s="58" t="s">
        <v>312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</row>
    <row r="8" spans="1:34" ht="15" customHeight="1">
      <c r="A8" s="59" t="s">
        <v>263</v>
      </c>
      <c r="B8" s="60"/>
      <c r="C8" s="60"/>
      <c r="D8" s="61"/>
      <c r="E8" s="61"/>
      <c r="F8" s="61"/>
      <c r="G8" s="61"/>
      <c r="H8" s="61"/>
      <c r="I8" s="62"/>
      <c r="J8" s="62"/>
      <c r="K8" s="60"/>
      <c r="L8" s="63"/>
      <c r="M8" s="64"/>
      <c r="N8" s="65"/>
      <c r="O8" s="63"/>
      <c r="P8" s="64"/>
      <c r="Q8" s="65"/>
      <c r="R8" s="63"/>
      <c r="S8" s="64"/>
      <c r="T8" s="65"/>
      <c r="U8" s="65"/>
      <c r="V8" s="63"/>
      <c r="W8" s="66"/>
      <c r="X8" s="65"/>
      <c r="Y8" s="63"/>
      <c r="Z8" s="63"/>
      <c r="AA8" s="66"/>
      <c r="AB8" s="65"/>
      <c r="AC8" s="65"/>
      <c r="AD8" s="65"/>
      <c r="AE8" s="65"/>
      <c r="AF8" s="65"/>
      <c r="AG8" s="67" t="s">
        <v>313</v>
      </c>
      <c r="AH8" s="68"/>
    </row>
    <row r="9" spans="1:34" ht="20.100000000000001" customHeight="1">
      <c r="A9" s="69" t="s">
        <v>265</v>
      </c>
      <c r="B9" s="69"/>
      <c r="C9" s="69" t="s">
        <v>6</v>
      </c>
      <c r="D9" s="70" t="s">
        <v>266</v>
      </c>
      <c r="E9" s="70" t="s">
        <v>9</v>
      </c>
      <c r="F9" s="69" t="s">
        <v>10</v>
      </c>
      <c r="G9" s="70" t="s">
        <v>267</v>
      </c>
      <c r="H9" s="70" t="s">
        <v>9</v>
      </c>
      <c r="I9" s="70" t="s">
        <v>12</v>
      </c>
      <c r="J9" s="71"/>
      <c r="K9" s="70" t="s">
        <v>14</v>
      </c>
      <c r="L9" s="72" t="s">
        <v>268</v>
      </c>
      <c r="M9" s="72"/>
      <c r="N9" s="72"/>
      <c r="O9" s="72" t="s">
        <v>270</v>
      </c>
      <c r="P9" s="72"/>
      <c r="Q9" s="72"/>
      <c r="R9" s="72" t="s">
        <v>314</v>
      </c>
      <c r="S9" s="72"/>
      <c r="T9" s="72"/>
      <c r="U9" s="73" t="s">
        <v>271</v>
      </c>
      <c r="V9" s="74" t="s">
        <v>272</v>
      </c>
      <c r="W9" s="75"/>
      <c r="X9" s="75"/>
      <c r="Y9" s="75"/>
      <c r="Z9" s="75"/>
      <c r="AA9" s="75"/>
      <c r="AB9" s="76"/>
      <c r="AC9" s="77" t="s">
        <v>273</v>
      </c>
      <c r="AD9" s="78" t="s">
        <v>274</v>
      </c>
      <c r="AE9" s="69" t="s">
        <v>275</v>
      </c>
      <c r="AF9" s="79" t="s">
        <v>276</v>
      </c>
      <c r="AG9" s="80" t="s">
        <v>277</v>
      </c>
      <c r="AH9" s="80" t="s">
        <v>278</v>
      </c>
    </row>
    <row r="10" spans="1:34" ht="20.100000000000001" customHeight="1">
      <c r="A10" s="69"/>
      <c r="B10" s="69"/>
      <c r="C10" s="69"/>
      <c r="D10" s="70"/>
      <c r="E10" s="70"/>
      <c r="F10" s="69"/>
      <c r="G10" s="70"/>
      <c r="H10" s="70"/>
      <c r="I10" s="70"/>
      <c r="J10" s="71"/>
      <c r="K10" s="70"/>
      <c r="L10" s="74" t="s">
        <v>279</v>
      </c>
      <c r="M10" s="75"/>
      <c r="N10" s="75"/>
      <c r="O10" s="75"/>
      <c r="P10" s="75"/>
      <c r="Q10" s="75"/>
      <c r="R10" s="75"/>
      <c r="S10" s="75"/>
      <c r="T10" s="76"/>
      <c r="U10" s="81"/>
      <c r="V10" s="74" t="s">
        <v>280</v>
      </c>
      <c r="W10" s="75"/>
      <c r="X10" s="75"/>
      <c r="Y10" s="75"/>
      <c r="Z10" s="75"/>
      <c r="AA10" s="75"/>
      <c r="AB10" s="76"/>
      <c r="AC10" s="82"/>
      <c r="AD10" s="83"/>
      <c r="AE10" s="69"/>
      <c r="AF10" s="79"/>
      <c r="AG10" s="80"/>
      <c r="AH10" s="80"/>
    </row>
    <row r="11" spans="1:34" ht="82.5" customHeight="1">
      <c r="A11" s="69"/>
      <c r="B11" s="69"/>
      <c r="C11" s="69"/>
      <c r="D11" s="70"/>
      <c r="E11" s="70"/>
      <c r="F11" s="69"/>
      <c r="G11" s="70"/>
      <c r="H11" s="70"/>
      <c r="I11" s="70"/>
      <c r="J11" s="71"/>
      <c r="K11" s="70"/>
      <c r="L11" s="84" t="s">
        <v>281</v>
      </c>
      <c r="M11" s="85" t="s">
        <v>282</v>
      </c>
      <c r="N11" s="86" t="s">
        <v>265</v>
      </c>
      <c r="O11" s="84" t="s">
        <v>281</v>
      </c>
      <c r="P11" s="85" t="s">
        <v>282</v>
      </c>
      <c r="Q11" s="86" t="s">
        <v>265</v>
      </c>
      <c r="R11" s="84" t="s">
        <v>281</v>
      </c>
      <c r="S11" s="85" t="s">
        <v>282</v>
      </c>
      <c r="T11" s="86" t="s">
        <v>265</v>
      </c>
      <c r="U11" s="87"/>
      <c r="V11" s="88" t="s">
        <v>283</v>
      </c>
      <c r="W11" s="88" t="s">
        <v>284</v>
      </c>
      <c r="X11" s="88" t="s">
        <v>285</v>
      </c>
      <c r="Y11" s="88" t="s">
        <v>286</v>
      </c>
      <c r="Z11" s="88" t="s">
        <v>281</v>
      </c>
      <c r="AA11" s="85" t="s">
        <v>282</v>
      </c>
      <c r="AB11" s="86" t="s">
        <v>265</v>
      </c>
      <c r="AC11" s="89"/>
      <c r="AD11" s="90"/>
      <c r="AE11" s="69"/>
      <c r="AF11" s="79"/>
      <c r="AG11" s="80"/>
      <c r="AH11" s="80"/>
    </row>
    <row r="12" spans="1:34" ht="45.75" customHeight="1">
      <c r="A12" s="91">
        <v>1</v>
      </c>
      <c r="B12" s="119"/>
      <c r="C12" s="120">
        <v>97</v>
      </c>
      <c r="D12" s="94" t="s">
        <v>287</v>
      </c>
      <c r="E12" s="111" t="s">
        <v>238</v>
      </c>
      <c r="F12" s="109" t="s">
        <v>67</v>
      </c>
      <c r="G12" s="110" t="s">
        <v>288</v>
      </c>
      <c r="H12" s="111" t="s">
        <v>244</v>
      </c>
      <c r="I12" s="109" t="s">
        <v>241</v>
      </c>
      <c r="J12" s="109" t="s">
        <v>242</v>
      </c>
      <c r="K12" s="121" t="s">
        <v>39</v>
      </c>
      <c r="L12" s="99">
        <v>182</v>
      </c>
      <c r="M12" s="100">
        <f t="shared" ref="M12:M25" si="0">L12/2.5-IF($AC12=1,0.5,IF($AC12=2,1.5,0))</f>
        <v>72.8</v>
      </c>
      <c r="N12" s="101">
        <f t="shared" ref="N12:N25" si="1">RANK(M12,M$12:M$25,0)</f>
        <v>2</v>
      </c>
      <c r="O12" s="99">
        <v>179.5</v>
      </c>
      <c r="P12" s="100">
        <f t="shared" ref="P12:P25" si="2">O12/2.5-IF($AC12=1,0.5,IF($AC12=2,1.5,0))</f>
        <v>71.8</v>
      </c>
      <c r="Q12" s="101">
        <f t="shared" ref="Q12:Q25" si="3">RANK(P12,P$12:P$25,0)</f>
        <v>2</v>
      </c>
      <c r="R12" s="99">
        <v>191.5</v>
      </c>
      <c r="S12" s="100">
        <f t="shared" ref="S12:S25" si="4">R12/2.5-IF($AC12=1,0.5,IF($AC12=2,1.5,0))</f>
        <v>76.599999999999994</v>
      </c>
      <c r="T12" s="101">
        <f t="shared" ref="T12:T25" si="5">RANK(S12,S$12:S$25,0)</f>
        <v>1</v>
      </c>
      <c r="U12" s="102">
        <f t="shared" ref="U12:U25" si="6">(M12+P12+S12)/3</f>
        <v>73.733333333333334</v>
      </c>
      <c r="V12" s="103">
        <v>8</v>
      </c>
      <c r="W12" s="103">
        <v>8.1999999999999993</v>
      </c>
      <c r="X12" s="103">
        <v>8.1</v>
      </c>
      <c r="Y12" s="103">
        <v>8.5</v>
      </c>
      <c r="Z12" s="99">
        <f t="shared" ref="Z12:Z25" si="7">SUM(V12:Y12)</f>
        <v>32.799999999999997</v>
      </c>
      <c r="AA12" s="102">
        <f t="shared" ref="AA12:AA25" si="8">Z12/0.4-IF($AC12=1,0.5,IF($AC12=2,1.5,0))</f>
        <v>81.999999999999986</v>
      </c>
      <c r="AB12" s="101">
        <f t="shared" ref="AB12:AB25" si="9">RANK(AA12,AA$12:AA$25,0)</f>
        <v>1</v>
      </c>
      <c r="AC12" s="104"/>
      <c r="AD12" s="104"/>
      <c r="AE12" s="99">
        <f t="shared" ref="AE12:AE25" si="10">L12+O12+R12+Z12</f>
        <v>585.79999999999995</v>
      </c>
      <c r="AF12" s="105"/>
      <c r="AG12" s="102">
        <f t="shared" ref="AG12:AG25" si="11">(U12+AA12)/2</f>
        <v>77.86666666666666</v>
      </c>
      <c r="AH12" s="106">
        <v>1</v>
      </c>
    </row>
    <row r="13" spans="1:34" ht="45.75" customHeight="1">
      <c r="A13" s="91">
        <v>2</v>
      </c>
      <c r="B13" s="119"/>
      <c r="C13" s="120">
        <v>98</v>
      </c>
      <c r="D13" s="94" t="s">
        <v>287</v>
      </c>
      <c r="E13" s="111" t="s">
        <v>238</v>
      </c>
      <c r="F13" s="109" t="s">
        <v>67</v>
      </c>
      <c r="G13" s="110" t="s">
        <v>291</v>
      </c>
      <c r="H13" s="111" t="s">
        <v>240</v>
      </c>
      <c r="I13" s="109" t="s">
        <v>241</v>
      </c>
      <c r="J13" s="109" t="s">
        <v>242</v>
      </c>
      <c r="K13" s="121" t="s">
        <v>39</v>
      </c>
      <c r="L13" s="99">
        <v>182.5</v>
      </c>
      <c r="M13" s="100">
        <f t="shared" si="0"/>
        <v>73</v>
      </c>
      <c r="N13" s="101">
        <f t="shared" si="1"/>
        <v>1</v>
      </c>
      <c r="O13" s="99">
        <v>184</v>
      </c>
      <c r="P13" s="100">
        <f t="shared" si="2"/>
        <v>73.599999999999994</v>
      </c>
      <c r="Q13" s="101">
        <f t="shared" si="3"/>
        <v>1</v>
      </c>
      <c r="R13" s="99">
        <v>187</v>
      </c>
      <c r="S13" s="100">
        <f t="shared" si="4"/>
        <v>74.8</v>
      </c>
      <c r="T13" s="101">
        <f t="shared" si="5"/>
        <v>2</v>
      </c>
      <c r="U13" s="102">
        <f t="shared" si="6"/>
        <v>73.8</v>
      </c>
      <c r="V13" s="103">
        <v>7.8</v>
      </c>
      <c r="W13" s="103">
        <v>8</v>
      </c>
      <c r="X13" s="103">
        <v>8</v>
      </c>
      <c r="Y13" s="103">
        <v>8.3000000000000007</v>
      </c>
      <c r="Z13" s="99">
        <f t="shared" si="7"/>
        <v>32.1</v>
      </c>
      <c r="AA13" s="102">
        <f t="shared" si="8"/>
        <v>80.25</v>
      </c>
      <c r="AB13" s="101">
        <f t="shared" si="9"/>
        <v>3</v>
      </c>
      <c r="AC13" s="104"/>
      <c r="AD13" s="104"/>
      <c r="AE13" s="99">
        <f t="shared" si="10"/>
        <v>585.6</v>
      </c>
      <c r="AF13" s="105"/>
      <c r="AG13" s="102">
        <f t="shared" si="11"/>
        <v>77.025000000000006</v>
      </c>
      <c r="AH13" s="106">
        <v>1</v>
      </c>
    </row>
    <row r="14" spans="1:34" ht="45.75" customHeight="1">
      <c r="A14" s="91">
        <v>3</v>
      </c>
      <c r="B14" s="119"/>
      <c r="C14" s="120">
        <v>1</v>
      </c>
      <c r="D14" s="94" t="s">
        <v>289</v>
      </c>
      <c r="E14" s="111" t="s">
        <v>18</v>
      </c>
      <c r="F14" s="109">
        <v>1</v>
      </c>
      <c r="G14" s="110" t="s">
        <v>290</v>
      </c>
      <c r="H14" s="111" t="s">
        <v>20</v>
      </c>
      <c r="I14" s="109" t="s">
        <v>21</v>
      </c>
      <c r="J14" s="109" t="s">
        <v>22</v>
      </c>
      <c r="K14" s="121" t="s">
        <v>23</v>
      </c>
      <c r="L14" s="99">
        <v>181.5</v>
      </c>
      <c r="M14" s="100">
        <f t="shared" si="0"/>
        <v>72.599999999999994</v>
      </c>
      <c r="N14" s="101">
        <f t="shared" si="1"/>
        <v>3</v>
      </c>
      <c r="O14" s="99">
        <v>179.5</v>
      </c>
      <c r="P14" s="100">
        <f t="shared" si="2"/>
        <v>71.8</v>
      </c>
      <c r="Q14" s="101">
        <f t="shared" si="3"/>
        <v>2</v>
      </c>
      <c r="R14" s="99">
        <v>184</v>
      </c>
      <c r="S14" s="100">
        <f t="shared" si="4"/>
        <v>73.599999999999994</v>
      </c>
      <c r="T14" s="101">
        <f t="shared" si="5"/>
        <v>3</v>
      </c>
      <c r="U14" s="102">
        <f t="shared" si="6"/>
        <v>72.666666666666657</v>
      </c>
      <c r="V14" s="103">
        <v>8</v>
      </c>
      <c r="W14" s="103">
        <v>7.8</v>
      </c>
      <c r="X14" s="103">
        <v>8.1999999999999993</v>
      </c>
      <c r="Y14" s="103">
        <v>8.1</v>
      </c>
      <c r="Z14" s="99">
        <f t="shared" si="7"/>
        <v>32.1</v>
      </c>
      <c r="AA14" s="102">
        <f t="shared" si="8"/>
        <v>80.25</v>
      </c>
      <c r="AB14" s="101">
        <f t="shared" si="9"/>
        <v>3</v>
      </c>
      <c r="AC14" s="104"/>
      <c r="AD14" s="104"/>
      <c r="AE14" s="99">
        <f t="shared" si="10"/>
        <v>577.1</v>
      </c>
      <c r="AF14" s="105"/>
      <c r="AG14" s="102">
        <f t="shared" si="11"/>
        <v>76.458333333333329</v>
      </c>
      <c r="AH14" s="106">
        <v>1</v>
      </c>
    </row>
    <row r="15" spans="1:34" ht="45.75" customHeight="1">
      <c r="A15" s="91">
        <v>4</v>
      </c>
      <c r="B15" s="119"/>
      <c r="C15" s="120">
        <v>2</v>
      </c>
      <c r="D15" s="94" t="s">
        <v>289</v>
      </c>
      <c r="E15" s="111" t="s">
        <v>18</v>
      </c>
      <c r="F15" s="109">
        <v>1</v>
      </c>
      <c r="G15" s="122" t="s">
        <v>292</v>
      </c>
      <c r="H15" s="123" t="s">
        <v>26</v>
      </c>
      <c r="I15" s="109" t="s">
        <v>21</v>
      </c>
      <c r="J15" s="109" t="s">
        <v>22</v>
      </c>
      <c r="K15" s="121" t="s">
        <v>23</v>
      </c>
      <c r="L15" s="99">
        <v>177</v>
      </c>
      <c r="M15" s="100">
        <f t="shared" si="0"/>
        <v>70.8</v>
      </c>
      <c r="N15" s="101">
        <f t="shared" si="1"/>
        <v>4</v>
      </c>
      <c r="O15" s="99">
        <v>173.5</v>
      </c>
      <c r="P15" s="100">
        <f t="shared" si="2"/>
        <v>69.400000000000006</v>
      </c>
      <c r="Q15" s="101">
        <f t="shared" si="3"/>
        <v>4</v>
      </c>
      <c r="R15" s="99">
        <v>181.5</v>
      </c>
      <c r="S15" s="100">
        <f t="shared" si="4"/>
        <v>72.599999999999994</v>
      </c>
      <c r="T15" s="101">
        <f t="shared" si="5"/>
        <v>4</v>
      </c>
      <c r="U15" s="102">
        <f t="shared" si="6"/>
        <v>70.933333333333323</v>
      </c>
      <c r="V15" s="103">
        <v>7.7</v>
      </c>
      <c r="W15" s="103">
        <v>7.9</v>
      </c>
      <c r="X15" s="103">
        <v>8.1999999999999993</v>
      </c>
      <c r="Y15" s="103">
        <v>8.4</v>
      </c>
      <c r="Z15" s="99">
        <f t="shared" si="7"/>
        <v>32.200000000000003</v>
      </c>
      <c r="AA15" s="102">
        <f t="shared" si="8"/>
        <v>80.5</v>
      </c>
      <c r="AB15" s="101">
        <f t="shared" si="9"/>
        <v>2</v>
      </c>
      <c r="AC15" s="104"/>
      <c r="AD15" s="104"/>
      <c r="AE15" s="99">
        <f t="shared" si="10"/>
        <v>564.20000000000005</v>
      </c>
      <c r="AF15" s="105"/>
      <c r="AG15" s="102">
        <f t="shared" si="11"/>
        <v>75.716666666666669</v>
      </c>
      <c r="AH15" s="106">
        <v>1</v>
      </c>
    </row>
    <row r="16" spans="1:34" ht="45.75" customHeight="1">
      <c r="A16" s="91">
        <v>5</v>
      </c>
      <c r="B16" s="119"/>
      <c r="C16" s="120">
        <v>11</v>
      </c>
      <c r="D16" s="94" t="s">
        <v>295</v>
      </c>
      <c r="E16" s="111" t="s">
        <v>59</v>
      </c>
      <c r="F16" s="109">
        <v>1</v>
      </c>
      <c r="G16" s="110" t="s">
        <v>297</v>
      </c>
      <c r="H16" s="111" t="s">
        <v>61</v>
      </c>
      <c r="I16" s="109" t="s">
        <v>21</v>
      </c>
      <c r="J16" s="109" t="s">
        <v>22</v>
      </c>
      <c r="K16" s="121" t="s">
        <v>23</v>
      </c>
      <c r="L16" s="99">
        <v>166.5</v>
      </c>
      <c r="M16" s="100">
        <f t="shared" si="0"/>
        <v>66.599999999999994</v>
      </c>
      <c r="N16" s="101">
        <f t="shared" si="1"/>
        <v>11</v>
      </c>
      <c r="O16" s="99">
        <v>168.5</v>
      </c>
      <c r="P16" s="100">
        <f t="shared" si="2"/>
        <v>67.400000000000006</v>
      </c>
      <c r="Q16" s="101">
        <f t="shared" si="3"/>
        <v>6</v>
      </c>
      <c r="R16" s="99">
        <v>176.5</v>
      </c>
      <c r="S16" s="100">
        <f t="shared" si="4"/>
        <v>70.599999999999994</v>
      </c>
      <c r="T16" s="101">
        <f t="shared" si="5"/>
        <v>5</v>
      </c>
      <c r="U16" s="102">
        <f t="shared" si="6"/>
        <v>68.2</v>
      </c>
      <c r="V16" s="103">
        <v>7.4</v>
      </c>
      <c r="W16" s="103">
        <v>7.6</v>
      </c>
      <c r="X16" s="103">
        <v>8</v>
      </c>
      <c r="Y16" s="103">
        <v>7.9</v>
      </c>
      <c r="Z16" s="99">
        <f t="shared" si="7"/>
        <v>30.9</v>
      </c>
      <c r="AA16" s="102">
        <f t="shared" si="8"/>
        <v>77.249999999999986</v>
      </c>
      <c r="AB16" s="101">
        <f t="shared" si="9"/>
        <v>5</v>
      </c>
      <c r="AC16" s="104"/>
      <c r="AD16" s="104"/>
      <c r="AE16" s="99">
        <f t="shared" si="10"/>
        <v>542.4</v>
      </c>
      <c r="AF16" s="105"/>
      <c r="AG16" s="102">
        <f t="shared" si="11"/>
        <v>72.724999999999994</v>
      </c>
      <c r="AH16" s="106">
        <v>1</v>
      </c>
    </row>
    <row r="17" spans="1:34" ht="45.75" customHeight="1">
      <c r="A17" s="91">
        <v>6</v>
      </c>
      <c r="B17" s="119"/>
      <c r="C17" s="120">
        <v>10</v>
      </c>
      <c r="D17" s="94" t="s">
        <v>301</v>
      </c>
      <c r="E17" s="111" t="s">
        <v>53</v>
      </c>
      <c r="F17" s="109">
        <v>2</v>
      </c>
      <c r="G17" s="110" t="s">
        <v>303</v>
      </c>
      <c r="H17" s="111" t="s">
        <v>57</v>
      </c>
      <c r="I17" s="109" t="s">
        <v>21</v>
      </c>
      <c r="J17" s="109" t="s">
        <v>22</v>
      </c>
      <c r="K17" s="121" t="s">
        <v>23</v>
      </c>
      <c r="L17" s="99">
        <v>175</v>
      </c>
      <c r="M17" s="100">
        <f t="shared" si="0"/>
        <v>70</v>
      </c>
      <c r="N17" s="101">
        <f t="shared" si="1"/>
        <v>5</v>
      </c>
      <c r="O17" s="99">
        <v>164.5</v>
      </c>
      <c r="P17" s="100">
        <f t="shared" si="2"/>
        <v>65.8</v>
      </c>
      <c r="Q17" s="101">
        <f t="shared" si="3"/>
        <v>8</v>
      </c>
      <c r="R17" s="99">
        <v>173</v>
      </c>
      <c r="S17" s="100">
        <f t="shared" si="4"/>
        <v>69.2</v>
      </c>
      <c r="T17" s="101">
        <f t="shared" si="5"/>
        <v>6</v>
      </c>
      <c r="U17" s="102">
        <f t="shared" si="6"/>
        <v>68.333333333333329</v>
      </c>
      <c r="V17" s="103">
        <v>7.2</v>
      </c>
      <c r="W17" s="103">
        <v>7.3</v>
      </c>
      <c r="X17" s="103">
        <v>7.3</v>
      </c>
      <c r="Y17" s="103">
        <v>7.4</v>
      </c>
      <c r="Z17" s="99">
        <f t="shared" si="7"/>
        <v>29.200000000000003</v>
      </c>
      <c r="AA17" s="102">
        <f t="shared" si="8"/>
        <v>73</v>
      </c>
      <c r="AB17" s="101">
        <f t="shared" si="9"/>
        <v>7</v>
      </c>
      <c r="AC17" s="104"/>
      <c r="AD17" s="104"/>
      <c r="AE17" s="99">
        <f t="shared" si="10"/>
        <v>541.70000000000005</v>
      </c>
      <c r="AF17" s="105"/>
      <c r="AG17" s="102">
        <f t="shared" si="11"/>
        <v>70.666666666666657</v>
      </c>
      <c r="AH17" s="106">
        <v>1</v>
      </c>
    </row>
    <row r="18" spans="1:34" ht="45.75" customHeight="1">
      <c r="A18" s="91">
        <v>7</v>
      </c>
      <c r="B18" s="119"/>
      <c r="C18" s="120">
        <v>3</v>
      </c>
      <c r="D18" s="94" t="s">
        <v>298</v>
      </c>
      <c r="E18" s="111" t="s">
        <v>28</v>
      </c>
      <c r="F18" s="109">
        <v>1</v>
      </c>
      <c r="G18" s="110" t="s">
        <v>300</v>
      </c>
      <c r="H18" s="111" t="s">
        <v>30</v>
      </c>
      <c r="I18" s="109" t="s">
        <v>21</v>
      </c>
      <c r="J18" s="109" t="s">
        <v>22</v>
      </c>
      <c r="K18" s="121" t="s">
        <v>23</v>
      </c>
      <c r="L18" s="99">
        <v>171.5</v>
      </c>
      <c r="M18" s="100">
        <f t="shared" si="0"/>
        <v>68.599999999999994</v>
      </c>
      <c r="N18" s="101">
        <f t="shared" si="1"/>
        <v>7</v>
      </c>
      <c r="O18" s="99">
        <v>164.5</v>
      </c>
      <c r="P18" s="100">
        <f t="shared" si="2"/>
        <v>65.8</v>
      </c>
      <c r="Q18" s="101">
        <f t="shared" si="3"/>
        <v>8</v>
      </c>
      <c r="R18" s="99">
        <v>165</v>
      </c>
      <c r="S18" s="100">
        <f t="shared" si="4"/>
        <v>66</v>
      </c>
      <c r="T18" s="101">
        <f t="shared" si="5"/>
        <v>10</v>
      </c>
      <c r="U18" s="102">
        <f t="shared" si="6"/>
        <v>66.8</v>
      </c>
      <c r="V18" s="103">
        <v>7.8</v>
      </c>
      <c r="W18" s="103">
        <v>7.5</v>
      </c>
      <c r="X18" s="103">
        <v>7.3</v>
      </c>
      <c r="Y18" s="103">
        <v>7.2</v>
      </c>
      <c r="Z18" s="99">
        <f t="shared" si="7"/>
        <v>29.8</v>
      </c>
      <c r="AA18" s="102">
        <f t="shared" si="8"/>
        <v>74.5</v>
      </c>
      <c r="AB18" s="101">
        <f t="shared" si="9"/>
        <v>6</v>
      </c>
      <c r="AC18" s="104"/>
      <c r="AD18" s="104"/>
      <c r="AE18" s="99">
        <f t="shared" si="10"/>
        <v>530.79999999999995</v>
      </c>
      <c r="AF18" s="105"/>
      <c r="AG18" s="102">
        <f t="shared" si="11"/>
        <v>70.650000000000006</v>
      </c>
      <c r="AH18" s="106">
        <v>1</v>
      </c>
    </row>
    <row r="19" spans="1:34" ht="45.75" customHeight="1">
      <c r="A19" s="91">
        <v>8</v>
      </c>
      <c r="B19" s="119"/>
      <c r="C19" s="120">
        <v>12</v>
      </c>
      <c r="D19" s="94" t="s">
        <v>295</v>
      </c>
      <c r="E19" s="111" t="s">
        <v>59</v>
      </c>
      <c r="F19" s="109">
        <v>1</v>
      </c>
      <c r="G19" s="110" t="s">
        <v>296</v>
      </c>
      <c r="H19" s="111" t="s">
        <v>63</v>
      </c>
      <c r="I19" s="109" t="s">
        <v>21</v>
      </c>
      <c r="J19" s="109" t="s">
        <v>22</v>
      </c>
      <c r="K19" s="121" t="s">
        <v>23</v>
      </c>
      <c r="L19" s="99">
        <v>170</v>
      </c>
      <c r="M19" s="100">
        <f t="shared" si="0"/>
        <v>68</v>
      </c>
      <c r="N19" s="101">
        <f t="shared" si="1"/>
        <v>8</v>
      </c>
      <c r="O19" s="99">
        <v>164</v>
      </c>
      <c r="P19" s="100">
        <f t="shared" si="2"/>
        <v>65.599999999999994</v>
      </c>
      <c r="Q19" s="101">
        <f t="shared" si="3"/>
        <v>10</v>
      </c>
      <c r="R19" s="99">
        <v>168.5</v>
      </c>
      <c r="S19" s="100">
        <f t="shared" si="4"/>
        <v>67.400000000000006</v>
      </c>
      <c r="T19" s="101">
        <f t="shared" si="5"/>
        <v>8</v>
      </c>
      <c r="U19" s="102">
        <f t="shared" si="6"/>
        <v>67</v>
      </c>
      <c r="V19" s="103">
        <v>7.3</v>
      </c>
      <c r="W19" s="103">
        <v>7</v>
      </c>
      <c r="X19" s="103">
        <v>7.2</v>
      </c>
      <c r="Y19" s="103">
        <v>7.3</v>
      </c>
      <c r="Z19" s="99">
        <f t="shared" si="7"/>
        <v>28.8</v>
      </c>
      <c r="AA19" s="102">
        <f t="shared" si="8"/>
        <v>72</v>
      </c>
      <c r="AB19" s="101">
        <f t="shared" si="9"/>
        <v>8</v>
      </c>
      <c r="AC19" s="104"/>
      <c r="AD19" s="104"/>
      <c r="AE19" s="99">
        <f t="shared" si="10"/>
        <v>531.29999999999995</v>
      </c>
      <c r="AF19" s="105"/>
      <c r="AG19" s="102">
        <f t="shared" si="11"/>
        <v>69.5</v>
      </c>
      <c r="AH19" s="106">
        <v>2</v>
      </c>
    </row>
    <row r="20" spans="1:34" ht="45.75" customHeight="1">
      <c r="A20" s="91">
        <v>9</v>
      </c>
      <c r="B20" s="119"/>
      <c r="C20" s="120">
        <v>4</v>
      </c>
      <c r="D20" s="94" t="s">
        <v>298</v>
      </c>
      <c r="E20" s="111" t="s">
        <v>28</v>
      </c>
      <c r="F20" s="109">
        <v>1</v>
      </c>
      <c r="G20" s="110" t="s">
        <v>299</v>
      </c>
      <c r="H20" s="111" t="s">
        <v>32</v>
      </c>
      <c r="I20" s="109" t="s">
        <v>21</v>
      </c>
      <c r="J20" s="109" t="s">
        <v>22</v>
      </c>
      <c r="K20" s="121" t="s">
        <v>23</v>
      </c>
      <c r="L20" s="99">
        <v>173</v>
      </c>
      <c r="M20" s="100">
        <f t="shared" si="0"/>
        <v>69.2</v>
      </c>
      <c r="N20" s="101">
        <f t="shared" si="1"/>
        <v>6</v>
      </c>
      <c r="O20" s="99">
        <v>170.5</v>
      </c>
      <c r="P20" s="100">
        <f t="shared" si="2"/>
        <v>68.2</v>
      </c>
      <c r="Q20" s="101">
        <f t="shared" si="3"/>
        <v>5</v>
      </c>
      <c r="R20" s="99">
        <v>165</v>
      </c>
      <c r="S20" s="100">
        <f t="shared" si="4"/>
        <v>66</v>
      </c>
      <c r="T20" s="101">
        <f t="shared" si="5"/>
        <v>10</v>
      </c>
      <c r="U20" s="102">
        <f t="shared" si="6"/>
        <v>67.8</v>
      </c>
      <c r="V20" s="103">
        <v>7</v>
      </c>
      <c r="W20" s="103">
        <v>7.1</v>
      </c>
      <c r="X20" s="103">
        <v>7.1</v>
      </c>
      <c r="Y20" s="103">
        <v>7</v>
      </c>
      <c r="Z20" s="99">
        <f t="shared" si="7"/>
        <v>28.2</v>
      </c>
      <c r="AA20" s="102">
        <f t="shared" si="8"/>
        <v>70.5</v>
      </c>
      <c r="AB20" s="101">
        <f t="shared" si="9"/>
        <v>9</v>
      </c>
      <c r="AC20" s="104"/>
      <c r="AD20" s="104"/>
      <c r="AE20" s="99">
        <f t="shared" si="10"/>
        <v>536.70000000000005</v>
      </c>
      <c r="AF20" s="105"/>
      <c r="AG20" s="102">
        <f t="shared" si="11"/>
        <v>69.150000000000006</v>
      </c>
      <c r="AH20" s="106">
        <v>2</v>
      </c>
    </row>
    <row r="21" spans="1:34" ht="45.75" customHeight="1">
      <c r="A21" s="91">
        <v>10</v>
      </c>
      <c r="B21" s="119"/>
      <c r="C21" s="120">
        <v>8</v>
      </c>
      <c r="D21" s="94" t="s">
        <v>293</v>
      </c>
      <c r="E21" s="111" t="s">
        <v>47</v>
      </c>
      <c r="F21" s="109">
        <v>1</v>
      </c>
      <c r="G21" s="110" t="s">
        <v>294</v>
      </c>
      <c r="H21" s="111" t="s">
        <v>49</v>
      </c>
      <c r="I21" s="109" t="s">
        <v>50</v>
      </c>
      <c r="J21" s="109" t="s">
        <v>51</v>
      </c>
      <c r="K21" s="121" t="s">
        <v>23</v>
      </c>
      <c r="L21" s="99">
        <v>165</v>
      </c>
      <c r="M21" s="100">
        <f t="shared" si="0"/>
        <v>66</v>
      </c>
      <c r="N21" s="101">
        <f t="shared" si="1"/>
        <v>12</v>
      </c>
      <c r="O21" s="99">
        <v>165.5</v>
      </c>
      <c r="P21" s="100">
        <f t="shared" si="2"/>
        <v>66.2</v>
      </c>
      <c r="Q21" s="101">
        <f t="shared" si="3"/>
        <v>7</v>
      </c>
      <c r="R21" s="99">
        <v>169</v>
      </c>
      <c r="S21" s="100">
        <f t="shared" si="4"/>
        <v>67.599999999999994</v>
      </c>
      <c r="T21" s="101">
        <f t="shared" si="5"/>
        <v>7</v>
      </c>
      <c r="U21" s="102">
        <f t="shared" si="6"/>
        <v>66.599999999999994</v>
      </c>
      <c r="V21" s="103">
        <v>7</v>
      </c>
      <c r="W21" s="103">
        <v>6.9</v>
      </c>
      <c r="X21" s="103">
        <v>6.9</v>
      </c>
      <c r="Y21" s="103">
        <v>7</v>
      </c>
      <c r="Z21" s="99">
        <f t="shared" si="7"/>
        <v>27.8</v>
      </c>
      <c r="AA21" s="102">
        <f t="shared" si="8"/>
        <v>69.5</v>
      </c>
      <c r="AB21" s="101">
        <f t="shared" si="9"/>
        <v>10</v>
      </c>
      <c r="AC21" s="104"/>
      <c r="AD21" s="104"/>
      <c r="AE21" s="99">
        <f t="shared" si="10"/>
        <v>527.29999999999995</v>
      </c>
      <c r="AF21" s="105"/>
      <c r="AG21" s="102">
        <f t="shared" si="11"/>
        <v>68.05</v>
      </c>
      <c r="AH21" s="106">
        <v>2</v>
      </c>
    </row>
    <row r="22" spans="1:34" ht="45.75" customHeight="1">
      <c r="A22" s="91">
        <v>11</v>
      </c>
      <c r="B22" s="119"/>
      <c r="C22" s="120">
        <v>9</v>
      </c>
      <c r="D22" s="94" t="s">
        <v>301</v>
      </c>
      <c r="E22" s="111" t="s">
        <v>53</v>
      </c>
      <c r="F22" s="109">
        <v>2</v>
      </c>
      <c r="G22" s="110" t="s">
        <v>302</v>
      </c>
      <c r="H22" s="111" t="s">
        <v>55</v>
      </c>
      <c r="I22" s="109" t="s">
        <v>21</v>
      </c>
      <c r="J22" s="109" t="s">
        <v>22</v>
      </c>
      <c r="K22" s="121" t="s">
        <v>23</v>
      </c>
      <c r="L22" s="99">
        <v>167.5</v>
      </c>
      <c r="M22" s="100">
        <f t="shared" si="0"/>
        <v>67</v>
      </c>
      <c r="N22" s="101">
        <f t="shared" si="1"/>
        <v>10</v>
      </c>
      <c r="O22" s="99">
        <v>160.5</v>
      </c>
      <c r="P22" s="100">
        <f t="shared" si="2"/>
        <v>64.2</v>
      </c>
      <c r="Q22" s="101">
        <f t="shared" si="3"/>
        <v>11</v>
      </c>
      <c r="R22" s="99">
        <v>168</v>
      </c>
      <c r="S22" s="100">
        <f t="shared" si="4"/>
        <v>67.2</v>
      </c>
      <c r="T22" s="101">
        <f t="shared" si="5"/>
        <v>9</v>
      </c>
      <c r="U22" s="102">
        <f t="shared" si="6"/>
        <v>66.133333333333326</v>
      </c>
      <c r="V22" s="103">
        <v>6.9</v>
      </c>
      <c r="W22" s="103">
        <v>6.7</v>
      </c>
      <c r="X22" s="103">
        <v>6.8</v>
      </c>
      <c r="Y22" s="103">
        <v>6.8</v>
      </c>
      <c r="Z22" s="99">
        <f t="shared" si="7"/>
        <v>27.200000000000003</v>
      </c>
      <c r="AA22" s="102">
        <f t="shared" si="8"/>
        <v>68</v>
      </c>
      <c r="AB22" s="101">
        <f t="shared" si="9"/>
        <v>13</v>
      </c>
      <c r="AC22" s="104"/>
      <c r="AD22" s="104"/>
      <c r="AE22" s="99">
        <f t="shared" si="10"/>
        <v>523.20000000000005</v>
      </c>
      <c r="AF22" s="105"/>
      <c r="AG22" s="102">
        <f t="shared" si="11"/>
        <v>67.066666666666663</v>
      </c>
      <c r="AH22" s="106">
        <v>2</v>
      </c>
    </row>
    <row r="23" spans="1:34" ht="45.75" customHeight="1">
      <c r="A23" s="91">
        <v>12</v>
      </c>
      <c r="B23" s="119"/>
      <c r="C23" s="120">
        <v>7</v>
      </c>
      <c r="D23" s="94" t="s">
        <v>304</v>
      </c>
      <c r="E23" s="111" t="s">
        <v>41</v>
      </c>
      <c r="F23" s="109" t="s">
        <v>35</v>
      </c>
      <c r="G23" s="110" t="s">
        <v>307</v>
      </c>
      <c r="H23" s="111" t="s">
        <v>45</v>
      </c>
      <c r="I23" s="109" t="s">
        <v>21</v>
      </c>
      <c r="J23" s="109" t="s">
        <v>22</v>
      </c>
      <c r="K23" s="121" t="s">
        <v>23</v>
      </c>
      <c r="L23" s="99">
        <v>159</v>
      </c>
      <c r="M23" s="100">
        <f t="shared" si="0"/>
        <v>63.6</v>
      </c>
      <c r="N23" s="101">
        <f t="shared" si="1"/>
        <v>13</v>
      </c>
      <c r="O23" s="99">
        <v>156.5</v>
      </c>
      <c r="P23" s="100">
        <f t="shared" si="2"/>
        <v>62.6</v>
      </c>
      <c r="Q23" s="101">
        <f t="shared" si="3"/>
        <v>12</v>
      </c>
      <c r="R23" s="99">
        <v>163.5</v>
      </c>
      <c r="S23" s="100">
        <f t="shared" si="4"/>
        <v>65.400000000000006</v>
      </c>
      <c r="T23" s="101">
        <f t="shared" si="5"/>
        <v>12</v>
      </c>
      <c r="U23" s="102">
        <f t="shared" si="6"/>
        <v>63.866666666666674</v>
      </c>
      <c r="V23" s="103">
        <v>7</v>
      </c>
      <c r="W23" s="103">
        <v>6.8</v>
      </c>
      <c r="X23" s="103">
        <v>6.8</v>
      </c>
      <c r="Y23" s="103">
        <v>7</v>
      </c>
      <c r="Z23" s="99">
        <f t="shared" si="7"/>
        <v>27.6</v>
      </c>
      <c r="AA23" s="102">
        <f t="shared" si="8"/>
        <v>69</v>
      </c>
      <c r="AB23" s="101">
        <f t="shared" si="9"/>
        <v>11</v>
      </c>
      <c r="AC23" s="104"/>
      <c r="AD23" s="104"/>
      <c r="AE23" s="99">
        <f t="shared" si="10"/>
        <v>506.6</v>
      </c>
      <c r="AF23" s="105"/>
      <c r="AG23" s="102">
        <f t="shared" si="11"/>
        <v>66.433333333333337</v>
      </c>
      <c r="AH23" s="106">
        <v>3</v>
      </c>
    </row>
    <row r="24" spans="1:34" ht="45.75" customHeight="1">
      <c r="A24" s="91">
        <v>13</v>
      </c>
      <c r="B24" s="119"/>
      <c r="C24" s="120">
        <v>6</v>
      </c>
      <c r="D24" s="94" t="s">
        <v>304</v>
      </c>
      <c r="E24" s="111" t="s">
        <v>41</v>
      </c>
      <c r="F24" s="109" t="s">
        <v>35</v>
      </c>
      <c r="G24" s="110" t="s">
        <v>305</v>
      </c>
      <c r="H24" s="111" t="s">
        <v>43</v>
      </c>
      <c r="I24" s="109" t="s">
        <v>21</v>
      </c>
      <c r="J24" s="109" t="s">
        <v>22</v>
      </c>
      <c r="K24" s="121" t="s">
        <v>23</v>
      </c>
      <c r="L24" s="99">
        <v>169</v>
      </c>
      <c r="M24" s="100">
        <f t="shared" si="0"/>
        <v>67.599999999999994</v>
      </c>
      <c r="N24" s="101">
        <f t="shared" si="1"/>
        <v>9</v>
      </c>
      <c r="O24" s="99">
        <v>151</v>
      </c>
      <c r="P24" s="100">
        <f t="shared" si="2"/>
        <v>60.4</v>
      </c>
      <c r="Q24" s="101">
        <f t="shared" si="3"/>
        <v>13</v>
      </c>
      <c r="R24" s="99">
        <v>159.5</v>
      </c>
      <c r="S24" s="100">
        <f t="shared" si="4"/>
        <v>63.8</v>
      </c>
      <c r="T24" s="101">
        <f t="shared" si="5"/>
        <v>13</v>
      </c>
      <c r="U24" s="102">
        <f t="shared" si="6"/>
        <v>63.933333333333337</v>
      </c>
      <c r="V24" s="103">
        <v>7</v>
      </c>
      <c r="W24" s="103">
        <v>6.5</v>
      </c>
      <c r="X24" s="103">
        <v>7.3</v>
      </c>
      <c r="Y24" s="103">
        <v>6.7</v>
      </c>
      <c r="Z24" s="99">
        <f t="shared" si="7"/>
        <v>27.5</v>
      </c>
      <c r="AA24" s="102">
        <f t="shared" si="8"/>
        <v>68.75</v>
      </c>
      <c r="AB24" s="101">
        <f t="shared" si="9"/>
        <v>12</v>
      </c>
      <c r="AC24" s="104"/>
      <c r="AD24" s="104"/>
      <c r="AE24" s="99">
        <f t="shared" si="10"/>
        <v>507</v>
      </c>
      <c r="AF24" s="105"/>
      <c r="AG24" s="102">
        <f t="shared" si="11"/>
        <v>66.341666666666669</v>
      </c>
      <c r="AH24" s="106">
        <v>3</v>
      </c>
    </row>
    <row r="25" spans="1:34" ht="45.75" customHeight="1">
      <c r="A25" s="91">
        <v>14</v>
      </c>
      <c r="B25" s="119"/>
      <c r="C25" s="120">
        <v>5</v>
      </c>
      <c r="D25" s="94" t="s">
        <v>308</v>
      </c>
      <c r="E25" s="111" t="s">
        <v>34</v>
      </c>
      <c r="F25" s="109" t="s">
        <v>35</v>
      </c>
      <c r="G25" s="110" t="s">
        <v>309</v>
      </c>
      <c r="H25" s="111" t="s">
        <v>37</v>
      </c>
      <c r="I25" s="109" t="s">
        <v>38</v>
      </c>
      <c r="J25" s="109" t="s">
        <v>38</v>
      </c>
      <c r="K25" s="121" t="s">
        <v>39</v>
      </c>
      <c r="L25" s="99">
        <v>149.5</v>
      </c>
      <c r="M25" s="100">
        <f t="shared" si="0"/>
        <v>59.8</v>
      </c>
      <c r="N25" s="101">
        <f t="shared" si="1"/>
        <v>14</v>
      </c>
      <c r="O25" s="99">
        <v>135</v>
      </c>
      <c r="P25" s="100">
        <f t="shared" si="2"/>
        <v>54</v>
      </c>
      <c r="Q25" s="101">
        <f t="shared" si="3"/>
        <v>14</v>
      </c>
      <c r="R25" s="99">
        <v>140</v>
      </c>
      <c r="S25" s="100">
        <f t="shared" si="4"/>
        <v>56</v>
      </c>
      <c r="T25" s="101">
        <f t="shared" si="5"/>
        <v>14</v>
      </c>
      <c r="U25" s="102">
        <f t="shared" si="6"/>
        <v>56.6</v>
      </c>
      <c r="V25" s="103">
        <v>6</v>
      </c>
      <c r="W25" s="103">
        <v>5.8</v>
      </c>
      <c r="X25" s="103">
        <v>5.8</v>
      </c>
      <c r="Y25" s="103">
        <v>6</v>
      </c>
      <c r="Z25" s="99">
        <f t="shared" si="7"/>
        <v>23.6</v>
      </c>
      <c r="AA25" s="102">
        <f t="shared" si="8"/>
        <v>59</v>
      </c>
      <c r="AB25" s="101">
        <f t="shared" si="9"/>
        <v>14</v>
      </c>
      <c r="AC25" s="104"/>
      <c r="AD25" s="104"/>
      <c r="AE25" s="99">
        <f t="shared" si="10"/>
        <v>448.1</v>
      </c>
      <c r="AF25" s="105"/>
      <c r="AG25" s="102">
        <f t="shared" si="11"/>
        <v>57.8</v>
      </c>
      <c r="AH25" s="106" t="s">
        <v>310</v>
      </c>
    </row>
    <row r="26" spans="1:34" ht="30.75" customHeight="1">
      <c r="D26" s="112" t="s">
        <v>245</v>
      </c>
      <c r="E26" s="113"/>
      <c r="F26" s="113"/>
      <c r="G26" s="113"/>
      <c r="H26" s="113"/>
      <c r="I26" s="114"/>
      <c r="J26" s="115"/>
      <c r="K26" s="41" t="s">
        <v>246</v>
      </c>
    </row>
    <row r="27" spans="1:34" ht="30.75" customHeight="1">
      <c r="D27" s="112" t="s">
        <v>247</v>
      </c>
      <c r="E27" s="116"/>
      <c r="F27" s="116"/>
      <c r="G27" s="116"/>
      <c r="H27" s="116"/>
      <c r="I27" s="117"/>
      <c r="J27" s="117"/>
      <c r="K27" s="45" t="s">
        <v>248</v>
      </c>
    </row>
  </sheetData>
  <mergeCells count="30">
    <mergeCell ref="AC9:AC11"/>
    <mergeCell ref="AD9:AD11"/>
    <mergeCell ref="AE9:AE11"/>
    <mergeCell ref="AF9:AF11"/>
    <mergeCell ref="AG9:AG11"/>
    <mergeCell ref="AH9:AH11"/>
    <mergeCell ref="K9:K11"/>
    <mergeCell ref="L9:N9"/>
    <mergeCell ref="O9:Q9"/>
    <mergeCell ref="R9:T9"/>
    <mergeCell ref="U9:U11"/>
    <mergeCell ref="V9:AB9"/>
    <mergeCell ref="L10:T10"/>
    <mergeCell ref="V10:AB10"/>
    <mergeCell ref="A7:AH7"/>
    <mergeCell ref="A9:A11"/>
    <mergeCell ref="B9:B11"/>
    <mergeCell ref="C9:C11"/>
    <mergeCell ref="D9:D11"/>
    <mergeCell ref="E9:E11"/>
    <mergeCell ref="F9:F11"/>
    <mergeCell ref="G9:G11"/>
    <mergeCell ref="H9:H11"/>
    <mergeCell ref="I9:I11"/>
    <mergeCell ref="A1:AH1"/>
    <mergeCell ref="A2:AH2"/>
    <mergeCell ref="A3:AH3"/>
    <mergeCell ref="A4:AH4"/>
    <mergeCell ref="A5:AH5"/>
    <mergeCell ref="A6:AH6"/>
  </mergeCells>
  <conditionalFormatting sqref="G18:I18 G15:I16 G25:I25">
    <cfRule type="timePeriod" dxfId="35" priority="2" stopIfTrue="1" timePeriod="last7Days">
      <formula>AND(TODAY()-FLOOR(G15,1)&lt;=6,FLOOR(G15,1)&lt;=TODAY())</formula>
    </cfRule>
  </conditionalFormatting>
  <conditionalFormatting sqref="G18:I18 G15:I16 G25:I25">
    <cfRule type="timePeriod" dxfId="34" priority="1" timePeriod="thisWeek">
      <formula>AND(TODAY()-ROUNDDOWN(G15,0)&lt;=WEEKDAY(TODAY())-1,ROUNDDOWN(G15,0)-TODAY()&lt;=7-WEEKDAY(TODAY()))</formula>
    </cfRule>
  </conditionalFormatting>
  <pageMargins left="0.19685039370078741" right="0.15748031496062992" top="0.19685039370078741" bottom="0.19685039370078741" header="0.23622047244094491" footer="0.15748031496062992"/>
  <pageSetup paperSize="9" scale="58" fitToHeight="2" orientation="landscape" r:id="rId1"/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H15"/>
  <sheetViews>
    <sheetView view="pageBreakPreview" zoomScale="75" zoomScaleNormal="100" zoomScaleSheetLayoutView="75" workbookViewId="0">
      <selection activeCell="J49" sqref="J49"/>
    </sheetView>
  </sheetViews>
  <sheetFormatPr defaultRowHeight="15"/>
  <cols>
    <col min="1" max="1" width="5" style="51" customWidth="1"/>
    <col min="2" max="2" width="5" style="51" hidden="1" customWidth="1"/>
    <col min="3" max="3" width="5.7109375" style="51" customWidth="1"/>
    <col min="4" max="4" width="20.85546875" style="51" customWidth="1"/>
    <col min="5" max="5" width="8.28515625" style="51" customWidth="1"/>
    <col min="6" max="6" width="6" style="51" customWidth="1"/>
    <col min="7" max="7" width="31.7109375" style="51" customWidth="1"/>
    <col min="8" max="8" width="8.7109375" style="51" customWidth="1"/>
    <col min="9" max="9" width="15.7109375" style="51" hidden="1" customWidth="1"/>
    <col min="10" max="10" width="12.7109375" style="51" hidden="1" customWidth="1"/>
    <col min="11" max="11" width="26" style="51" customWidth="1"/>
    <col min="12" max="12" width="6.28515625" style="51" customWidth="1"/>
    <col min="13" max="13" width="8.7109375" style="51" customWidth="1"/>
    <col min="14" max="14" width="3.85546875" style="51" customWidth="1"/>
    <col min="15" max="15" width="6.28515625" style="51" customWidth="1"/>
    <col min="16" max="16" width="8.7109375" style="51" customWidth="1"/>
    <col min="17" max="17" width="3.85546875" style="51" customWidth="1"/>
    <col min="18" max="18" width="6.28515625" style="51" customWidth="1"/>
    <col min="19" max="19" width="8.7109375" style="51" customWidth="1"/>
    <col min="20" max="20" width="3.85546875" style="51" customWidth="1"/>
    <col min="21" max="21" width="9.85546875" style="51" customWidth="1"/>
    <col min="22" max="25" width="5.5703125" style="51" customWidth="1"/>
    <col min="26" max="26" width="5.85546875" style="51" customWidth="1"/>
    <col min="27" max="27" width="8.7109375" style="51" customWidth="1"/>
    <col min="28" max="28" width="3.7109375" style="51" customWidth="1"/>
    <col min="29" max="29" width="4.85546875" style="51" customWidth="1"/>
    <col min="30" max="30" width="4.85546875" style="51" hidden="1" customWidth="1"/>
    <col min="31" max="31" width="6.28515625" style="51" customWidth="1"/>
    <col min="32" max="32" width="6.7109375" style="51" hidden="1" customWidth="1"/>
    <col min="33" max="33" width="9.7109375" style="51" customWidth="1"/>
    <col min="34" max="34" width="6.28515625" style="51" customWidth="1"/>
    <col min="35" max="16384" width="9.140625" style="51"/>
  </cols>
  <sheetData>
    <row r="1" spans="1:34" ht="95.25" customHeight="1">
      <c r="A1" s="50" t="s">
        <v>315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</row>
    <row r="2" spans="1:34" ht="15.95" customHeight="1">
      <c r="A2" s="53" t="s">
        <v>258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</row>
    <row r="3" spans="1:34" ht="15.95" customHeight="1">
      <c r="A3" s="54" t="s">
        <v>259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</row>
    <row r="4" spans="1:34" ht="21" customHeight="1">
      <c r="A4" s="118" t="s">
        <v>316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</row>
    <row r="5" spans="1:34" ht="21" customHeight="1">
      <c r="A5" s="56" t="s">
        <v>261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</row>
    <row r="6" spans="1:34" ht="19.149999999999999" customHeight="1">
      <c r="A6" s="58" t="s">
        <v>317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</row>
    <row r="7" spans="1:34" ht="15" customHeight="1">
      <c r="A7" s="59" t="s">
        <v>263</v>
      </c>
      <c r="B7" s="60"/>
      <c r="C7" s="60"/>
      <c r="D7" s="61"/>
      <c r="E7" s="61"/>
      <c r="F7" s="61"/>
      <c r="G7" s="61"/>
      <c r="H7" s="61"/>
      <c r="I7" s="62"/>
      <c r="J7" s="62"/>
      <c r="K7" s="60"/>
      <c r="L7" s="63"/>
      <c r="M7" s="64"/>
      <c r="N7" s="65"/>
      <c r="O7" s="63"/>
      <c r="P7" s="64"/>
      <c r="Q7" s="65"/>
      <c r="R7" s="63"/>
      <c r="S7" s="64"/>
      <c r="T7" s="65"/>
      <c r="U7" s="65"/>
      <c r="V7" s="63"/>
      <c r="W7" s="66"/>
      <c r="X7" s="65"/>
      <c r="Y7" s="63"/>
      <c r="Z7" s="63"/>
      <c r="AA7" s="66"/>
      <c r="AB7" s="65"/>
      <c r="AC7" s="65"/>
      <c r="AD7" s="65"/>
      <c r="AE7" s="65"/>
      <c r="AF7" s="65"/>
      <c r="AG7" s="67" t="s">
        <v>318</v>
      </c>
      <c r="AH7" s="68"/>
    </row>
    <row r="8" spans="1:34" ht="20.100000000000001" customHeight="1">
      <c r="A8" s="69" t="s">
        <v>265</v>
      </c>
      <c r="B8" s="69"/>
      <c r="C8" s="69" t="s">
        <v>6</v>
      </c>
      <c r="D8" s="70" t="s">
        <v>266</v>
      </c>
      <c r="E8" s="70" t="s">
        <v>9</v>
      </c>
      <c r="F8" s="69" t="s">
        <v>10</v>
      </c>
      <c r="G8" s="70" t="s">
        <v>267</v>
      </c>
      <c r="H8" s="70" t="s">
        <v>9</v>
      </c>
      <c r="I8" s="70" t="s">
        <v>12</v>
      </c>
      <c r="J8" s="71"/>
      <c r="K8" s="70" t="s">
        <v>14</v>
      </c>
      <c r="L8" s="72" t="s">
        <v>268</v>
      </c>
      <c r="M8" s="72"/>
      <c r="N8" s="72"/>
      <c r="O8" s="72" t="s">
        <v>270</v>
      </c>
      <c r="P8" s="72"/>
      <c r="Q8" s="72"/>
      <c r="R8" s="72" t="s">
        <v>314</v>
      </c>
      <c r="S8" s="72"/>
      <c r="T8" s="72"/>
      <c r="U8" s="73" t="s">
        <v>271</v>
      </c>
      <c r="V8" s="74" t="s">
        <v>272</v>
      </c>
      <c r="W8" s="75"/>
      <c r="X8" s="75"/>
      <c r="Y8" s="75"/>
      <c r="Z8" s="75"/>
      <c r="AA8" s="75"/>
      <c r="AB8" s="76"/>
      <c r="AC8" s="77" t="s">
        <v>273</v>
      </c>
      <c r="AD8" s="78" t="s">
        <v>274</v>
      </c>
      <c r="AE8" s="69" t="s">
        <v>275</v>
      </c>
      <c r="AF8" s="79" t="s">
        <v>276</v>
      </c>
      <c r="AG8" s="80" t="s">
        <v>277</v>
      </c>
      <c r="AH8" s="80" t="s">
        <v>278</v>
      </c>
    </row>
    <row r="9" spans="1:34" ht="20.100000000000001" customHeight="1">
      <c r="A9" s="69"/>
      <c r="B9" s="69"/>
      <c r="C9" s="69"/>
      <c r="D9" s="70"/>
      <c r="E9" s="70"/>
      <c r="F9" s="69"/>
      <c r="G9" s="70"/>
      <c r="H9" s="70"/>
      <c r="I9" s="70"/>
      <c r="J9" s="71"/>
      <c r="K9" s="70"/>
      <c r="L9" s="74" t="s">
        <v>279</v>
      </c>
      <c r="M9" s="75"/>
      <c r="N9" s="75"/>
      <c r="O9" s="75"/>
      <c r="P9" s="75"/>
      <c r="Q9" s="75"/>
      <c r="R9" s="75"/>
      <c r="S9" s="75"/>
      <c r="T9" s="76"/>
      <c r="U9" s="81"/>
      <c r="V9" s="74" t="s">
        <v>280</v>
      </c>
      <c r="W9" s="75"/>
      <c r="X9" s="75"/>
      <c r="Y9" s="75"/>
      <c r="Z9" s="75"/>
      <c r="AA9" s="75"/>
      <c r="AB9" s="76"/>
      <c r="AC9" s="82"/>
      <c r="AD9" s="83"/>
      <c r="AE9" s="69"/>
      <c r="AF9" s="79"/>
      <c r="AG9" s="80"/>
      <c r="AH9" s="80"/>
    </row>
    <row r="10" spans="1:34" ht="82.5" customHeight="1">
      <c r="A10" s="69"/>
      <c r="B10" s="69"/>
      <c r="C10" s="69"/>
      <c r="D10" s="70"/>
      <c r="E10" s="70"/>
      <c r="F10" s="69"/>
      <c r="G10" s="70"/>
      <c r="H10" s="70"/>
      <c r="I10" s="70"/>
      <c r="J10" s="71"/>
      <c r="K10" s="70"/>
      <c r="L10" s="84" t="s">
        <v>281</v>
      </c>
      <c r="M10" s="85" t="s">
        <v>282</v>
      </c>
      <c r="N10" s="86" t="s">
        <v>265</v>
      </c>
      <c r="O10" s="84" t="s">
        <v>281</v>
      </c>
      <c r="P10" s="85" t="s">
        <v>282</v>
      </c>
      <c r="Q10" s="86" t="s">
        <v>265</v>
      </c>
      <c r="R10" s="84" t="s">
        <v>281</v>
      </c>
      <c r="S10" s="85" t="s">
        <v>282</v>
      </c>
      <c r="T10" s="86" t="s">
        <v>265</v>
      </c>
      <c r="U10" s="87"/>
      <c r="V10" s="88" t="s">
        <v>283</v>
      </c>
      <c r="W10" s="88" t="s">
        <v>284</v>
      </c>
      <c r="X10" s="88" t="s">
        <v>285</v>
      </c>
      <c r="Y10" s="88" t="s">
        <v>286</v>
      </c>
      <c r="Z10" s="88" t="s">
        <v>281</v>
      </c>
      <c r="AA10" s="85" t="s">
        <v>282</v>
      </c>
      <c r="AB10" s="86" t="s">
        <v>265</v>
      </c>
      <c r="AC10" s="89"/>
      <c r="AD10" s="90"/>
      <c r="AE10" s="69"/>
      <c r="AF10" s="79"/>
      <c r="AG10" s="80"/>
      <c r="AH10" s="80"/>
    </row>
    <row r="11" spans="1:34" ht="63" customHeight="1">
      <c r="A11" s="91">
        <v>1</v>
      </c>
      <c r="B11" s="124"/>
      <c r="C11" s="125">
        <v>5</v>
      </c>
      <c r="D11" s="126" t="s">
        <v>308</v>
      </c>
      <c r="E11" s="95" t="s">
        <v>34</v>
      </c>
      <c r="F11" s="109" t="s">
        <v>35</v>
      </c>
      <c r="G11" s="97" t="s">
        <v>309</v>
      </c>
      <c r="H11" s="95" t="s">
        <v>37</v>
      </c>
      <c r="I11" s="96" t="s">
        <v>38</v>
      </c>
      <c r="J11" s="96" t="s">
        <v>38</v>
      </c>
      <c r="K11" s="127" t="s">
        <v>319</v>
      </c>
      <c r="L11" s="99">
        <v>129.5</v>
      </c>
      <c r="M11" s="100">
        <f>L11/2-IF($AC11=1,0.5,IF($AC11=2,1.5,0))</f>
        <v>64.75</v>
      </c>
      <c r="N11" s="101">
        <f>RANK(M11,M$11:M$11,0)</f>
        <v>1</v>
      </c>
      <c r="O11" s="99">
        <v>127.5</v>
      </c>
      <c r="P11" s="100">
        <f>O11/2-IF($AC11=1,0.5,IF($AC11=2,1.5,0))</f>
        <v>63.75</v>
      </c>
      <c r="Q11" s="101">
        <f>RANK(P11,P$11:P$11,0)</f>
        <v>1</v>
      </c>
      <c r="R11" s="99">
        <v>125</v>
      </c>
      <c r="S11" s="100">
        <f>R11/2-IF($AC11=1,0.5,IF($AC11=2,1.5,0))</f>
        <v>62.5</v>
      </c>
      <c r="T11" s="101">
        <f>RANK(S11,S$11:S$11,0)</f>
        <v>1</v>
      </c>
      <c r="U11" s="102">
        <f>(M11+P11+S11)/3</f>
        <v>63.666666666666664</v>
      </c>
      <c r="V11" s="103">
        <v>5.8</v>
      </c>
      <c r="W11" s="103">
        <v>5.9</v>
      </c>
      <c r="X11" s="103">
        <v>6</v>
      </c>
      <c r="Y11" s="103">
        <v>5.9</v>
      </c>
      <c r="Z11" s="99">
        <f>SUM(V11:Y11)</f>
        <v>23.6</v>
      </c>
      <c r="AA11" s="102">
        <f>Z11/0.4-IF($AC11=1,0.5,IF($AC11=2,1.5,0))</f>
        <v>59</v>
      </c>
      <c r="AB11" s="101">
        <f>RANK(AA11,AA$11:AA$11,0)</f>
        <v>1</v>
      </c>
      <c r="AC11" s="104"/>
      <c r="AD11" s="104"/>
      <c r="AE11" s="99">
        <f>L11+O11+R11+Z11</f>
        <v>405.6</v>
      </c>
      <c r="AF11" s="105"/>
      <c r="AG11" s="102">
        <f>(U11+AA11)/2</f>
        <v>61.333333333333329</v>
      </c>
      <c r="AH11" s="106"/>
    </row>
    <row r="12" spans="1:34" ht="17.45" customHeight="1"/>
    <row r="13" spans="1:34" ht="36.75" customHeight="1">
      <c r="D13" s="112" t="s">
        <v>245</v>
      </c>
      <c r="E13" s="113"/>
      <c r="F13" s="113"/>
      <c r="G13" s="113"/>
      <c r="H13" s="113"/>
      <c r="I13" s="114"/>
      <c r="J13" s="115"/>
      <c r="K13" s="41" t="s">
        <v>246</v>
      </c>
    </row>
    <row r="14" spans="1:34" ht="24" customHeight="1">
      <c r="D14" s="112"/>
      <c r="E14" s="113"/>
      <c r="F14" s="113"/>
      <c r="G14" s="113"/>
      <c r="H14" s="113"/>
      <c r="I14" s="114"/>
      <c r="J14" s="115"/>
      <c r="K14" s="41"/>
    </row>
    <row r="15" spans="1:34" ht="36.75" customHeight="1">
      <c r="D15" s="112" t="s">
        <v>247</v>
      </c>
      <c r="E15" s="116"/>
      <c r="F15" s="116"/>
      <c r="G15" s="116"/>
      <c r="H15" s="116"/>
      <c r="I15" s="117"/>
      <c r="J15" s="117"/>
      <c r="K15" s="45" t="s">
        <v>248</v>
      </c>
    </row>
  </sheetData>
  <mergeCells count="29">
    <mergeCell ref="AF8:AF10"/>
    <mergeCell ref="AG8:AG10"/>
    <mergeCell ref="AH8:AH10"/>
    <mergeCell ref="L9:T9"/>
    <mergeCell ref="V9:AB9"/>
    <mergeCell ref="R8:T8"/>
    <mergeCell ref="U8:U10"/>
    <mergeCell ref="V8:AB8"/>
    <mergeCell ref="AC8:AC10"/>
    <mergeCell ref="AD8:AD10"/>
    <mergeCell ref="AE8:AE10"/>
    <mergeCell ref="G8:G10"/>
    <mergeCell ref="H8:H10"/>
    <mergeCell ref="I8:I10"/>
    <mergeCell ref="K8:K10"/>
    <mergeCell ref="L8:N8"/>
    <mergeCell ref="O8:Q8"/>
    <mergeCell ref="A8:A10"/>
    <mergeCell ref="B8:B10"/>
    <mergeCell ref="C8:C10"/>
    <mergeCell ref="D8:D10"/>
    <mergeCell ref="E8:E10"/>
    <mergeCell ref="F8:F10"/>
    <mergeCell ref="A1:AH1"/>
    <mergeCell ref="A2:AH2"/>
    <mergeCell ref="A3:AH3"/>
    <mergeCell ref="A4:AH4"/>
    <mergeCell ref="A5:AH5"/>
    <mergeCell ref="A6:AH6"/>
  </mergeCells>
  <conditionalFormatting sqref="G11:I11">
    <cfRule type="timePeriod" dxfId="33" priority="2" stopIfTrue="1" timePeriod="last7Days">
      <formula>AND(TODAY()-FLOOR(G11,1)&lt;=6,FLOOR(G11,1)&lt;=TODAY())</formula>
    </cfRule>
  </conditionalFormatting>
  <conditionalFormatting sqref="G11:I11">
    <cfRule type="timePeriod" dxfId="32" priority="1" timePeriod="thisWeek">
      <formula>AND(TODAY()-ROUNDDOWN(G11,0)&lt;=WEEKDAY(TODAY())-1,ROUNDDOWN(G11,0)-TODAY()&lt;=7-WEEKDAY(TODAY()))</formula>
    </cfRule>
  </conditionalFormatting>
  <pageMargins left="0.19685039370078741" right="0.15748031496062992" top="0.19685039370078741" bottom="0.19685039370078741" header="0.23622047244094491" footer="0.15748031496062992"/>
  <pageSetup paperSize="9" scale="59" fitToHeight="2" orientation="landscape" r:id="rId1"/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H26"/>
  <sheetViews>
    <sheetView view="pageBreakPreview" topLeftCell="A13" zoomScale="75" zoomScaleNormal="100" zoomScaleSheetLayoutView="75" workbookViewId="0">
      <selection activeCell="J49" sqref="J49"/>
    </sheetView>
  </sheetViews>
  <sheetFormatPr defaultRowHeight="15"/>
  <cols>
    <col min="1" max="1" width="5" style="51" customWidth="1"/>
    <col min="2" max="2" width="5" style="51" hidden="1" customWidth="1"/>
    <col min="3" max="3" width="5.7109375" style="51" customWidth="1"/>
    <col min="4" max="4" width="20.85546875" style="51" customWidth="1"/>
    <col min="5" max="5" width="8.28515625" style="51" customWidth="1"/>
    <col min="6" max="6" width="6" style="51" customWidth="1"/>
    <col min="7" max="7" width="34" style="51" customWidth="1"/>
    <col min="8" max="8" width="8.7109375" style="51" customWidth="1"/>
    <col min="9" max="9" width="15.7109375" style="51" hidden="1" customWidth="1"/>
    <col min="10" max="10" width="12.7109375" style="51" hidden="1" customWidth="1"/>
    <col min="11" max="11" width="21.85546875" style="51" customWidth="1"/>
    <col min="12" max="12" width="6.28515625" style="51" customWidth="1"/>
    <col min="13" max="13" width="8.7109375" style="51" customWidth="1"/>
    <col min="14" max="14" width="3.85546875" style="51" customWidth="1"/>
    <col min="15" max="15" width="6.28515625" style="51" customWidth="1"/>
    <col min="16" max="16" width="8.7109375" style="51" customWidth="1"/>
    <col min="17" max="17" width="3.85546875" style="51" customWidth="1"/>
    <col min="18" max="18" width="6.28515625" style="51" customWidth="1"/>
    <col min="19" max="19" width="8.7109375" style="51" customWidth="1"/>
    <col min="20" max="20" width="3.85546875" style="51" customWidth="1"/>
    <col min="21" max="21" width="9.85546875" style="51" customWidth="1"/>
    <col min="22" max="25" width="5.5703125" style="51" customWidth="1"/>
    <col min="26" max="26" width="5.85546875" style="51" customWidth="1"/>
    <col min="27" max="27" width="8.7109375" style="51" customWidth="1"/>
    <col min="28" max="28" width="3.7109375" style="51" customWidth="1"/>
    <col min="29" max="29" width="4.85546875" style="51" customWidth="1"/>
    <col min="30" max="30" width="4.85546875" style="51" hidden="1" customWidth="1"/>
    <col min="31" max="31" width="6.28515625" style="51" customWidth="1"/>
    <col min="32" max="32" width="6.7109375" style="51" hidden="1" customWidth="1"/>
    <col min="33" max="33" width="9.7109375" style="51" customWidth="1"/>
    <col min="34" max="34" width="6.28515625" style="51" customWidth="1"/>
    <col min="35" max="16384" width="9.140625" style="51"/>
  </cols>
  <sheetData>
    <row r="1" spans="1:34" ht="44.25" customHeight="1">
      <c r="A1" s="49" t="s">
        <v>256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</row>
    <row r="2" spans="1:34" ht="24" customHeight="1">
      <c r="A2" s="52" t="s">
        <v>257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</row>
    <row r="3" spans="1:34" ht="15.95" customHeight="1">
      <c r="A3" s="53" t="s">
        <v>258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</row>
    <row r="4" spans="1:34" ht="15.95" customHeight="1">
      <c r="A4" s="54" t="s">
        <v>259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</row>
    <row r="5" spans="1:34" ht="21" customHeight="1">
      <c r="A5" s="118" t="s">
        <v>320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</row>
    <row r="6" spans="1:34" ht="21" customHeight="1">
      <c r="A6" s="56" t="s">
        <v>261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</row>
    <row r="7" spans="1:34" ht="19.149999999999999" customHeight="1">
      <c r="A7" s="58" t="s">
        <v>317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</row>
    <row r="8" spans="1:34" ht="15" customHeight="1">
      <c r="A8" s="59" t="s">
        <v>263</v>
      </c>
      <c r="B8" s="60"/>
      <c r="C8" s="60"/>
      <c r="D8" s="61"/>
      <c r="E8" s="61"/>
      <c r="F8" s="61"/>
      <c r="G8" s="61"/>
      <c r="H8" s="61"/>
      <c r="I8" s="62"/>
      <c r="J8" s="62"/>
      <c r="K8" s="60"/>
      <c r="L8" s="63"/>
      <c r="M8" s="64"/>
      <c r="N8" s="65"/>
      <c r="O8" s="63"/>
      <c r="P8" s="64"/>
      <c r="Q8" s="65"/>
      <c r="R8" s="63"/>
      <c r="S8" s="64"/>
      <c r="T8" s="65"/>
      <c r="U8" s="65"/>
      <c r="V8" s="63"/>
      <c r="W8" s="66"/>
      <c r="X8" s="65"/>
      <c r="Y8" s="63"/>
      <c r="Z8" s="63"/>
      <c r="AA8" s="66"/>
      <c r="AB8" s="65"/>
      <c r="AC8" s="65"/>
      <c r="AD8" s="65"/>
      <c r="AE8" s="65"/>
      <c r="AF8" s="65"/>
      <c r="AG8" s="67" t="s">
        <v>318</v>
      </c>
      <c r="AH8" s="68"/>
    </row>
    <row r="9" spans="1:34" ht="20.100000000000001" customHeight="1">
      <c r="A9" s="69" t="s">
        <v>265</v>
      </c>
      <c r="B9" s="69"/>
      <c r="C9" s="69" t="s">
        <v>6</v>
      </c>
      <c r="D9" s="70" t="s">
        <v>266</v>
      </c>
      <c r="E9" s="70" t="s">
        <v>9</v>
      </c>
      <c r="F9" s="69" t="s">
        <v>10</v>
      </c>
      <c r="G9" s="70" t="s">
        <v>267</v>
      </c>
      <c r="H9" s="70" t="s">
        <v>9</v>
      </c>
      <c r="I9" s="70" t="s">
        <v>12</v>
      </c>
      <c r="J9" s="71"/>
      <c r="K9" s="70" t="s">
        <v>14</v>
      </c>
      <c r="L9" s="72" t="s">
        <v>268</v>
      </c>
      <c r="M9" s="72"/>
      <c r="N9" s="72"/>
      <c r="O9" s="72" t="s">
        <v>270</v>
      </c>
      <c r="P9" s="72"/>
      <c r="Q9" s="72"/>
      <c r="R9" s="72" t="s">
        <v>314</v>
      </c>
      <c r="S9" s="72"/>
      <c r="T9" s="72"/>
      <c r="U9" s="73" t="s">
        <v>271</v>
      </c>
      <c r="V9" s="74" t="s">
        <v>272</v>
      </c>
      <c r="W9" s="75"/>
      <c r="X9" s="75"/>
      <c r="Y9" s="75"/>
      <c r="Z9" s="75"/>
      <c r="AA9" s="75"/>
      <c r="AB9" s="76"/>
      <c r="AC9" s="77" t="s">
        <v>273</v>
      </c>
      <c r="AD9" s="78" t="s">
        <v>274</v>
      </c>
      <c r="AE9" s="69" t="s">
        <v>275</v>
      </c>
      <c r="AF9" s="79" t="s">
        <v>276</v>
      </c>
      <c r="AG9" s="80" t="s">
        <v>277</v>
      </c>
      <c r="AH9" s="80" t="s">
        <v>278</v>
      </c>
    </row>
    <row r="10" spans="1:34" ht="20.100000000000001" customHeight="1">
      <c r="A10" s="69"/>
      <c r="B10" s="69"/>
      <c r="C10" s="69"/>
      <c r="D10" s="70"/>
      <c r="E10" s="70"/>
      <c r="F10" s="69"/>
      <c r="G10" s="70"/>
      <c r="H10" s="70"/>
      <c r="I10" s="70"/>
      <c r="J10" s="71"/>
      <c r="K10" s="70"/>
      <c r="L10" s="74" t="s">
        <v>279</v>
      </c>
      <c r="M10" s="75"/>
      <c r="N10" s="75"/>
      <c r="O10" s="75"/>
      <c r="P10" s="75"/>
      <c r="Q10" s="75"/>
      <c r="R10" s="75"/>
      <c r="S10" s="75"/>
      <c r="T10" s="76"/>
      <c r="U10" s="81"/>
      <c r="V10" s="74" t="s">
        <v>280</v>
      </c>
      <c r="W10" s="75"/>
      <c r="X10" s="75"/>
      <c r="Y10" s="75"/>
      <c r="Z10" s="75"/>
      <c r="AA10" s="75"/>
      <c r="AB10" s="76"/>
      <c r="AC10" s="82"/>
      <c r="AD10" s="83"/>
      <c r="AE10" s="69"/>
      <c r="AF10" s="79"/>
      <c r="AG10" s="80"/>
      <c r="AH10" s="80"/>
    </row>
    <row r="11" spans="1:34" ht="82.5" customHeight="1">
      <c r="A11" s="69"/>
      <c r="B11" s="69"/>
      <c r="C11" s="69"/>
      <c r="D11" s="70"/>
      <c r="E11" s="70"/>
      <c r="F11" s="69"/>
      <c r="G11" s="70"/>
      <c r="H11" s="70"/>
      <c r="I11" s="70"/>
      <c r="J11" s="71"/>
      <c r="K11" s="70"/>
      <c r="L11" s="84" t="s">
        <v>281</v>
      </c>
      <c r="M11" s="85" t="s">
        <v>282</v>
      </c>
      <c r="N11" s="86" t="s">
        <v>265</v>
      </c>
      <c r="O11" s="84" t="s">
        <v>281</v>
      </c>
      <c r="P11" s="85" t="s">
        <v>282</v>
      </c>
      <c r="Q11" s="86" t="s">
        <v>265</v>
      </c>
      <c r="R11" s="84" t="s">
        <v>281</v>
      </c>
      <c r="S11" s="85" t="s">
        <v>282</v>
      </c>
      <c r="T11" s="86" t="s">
        <v>265</v>
      </c>
      <c r="U11" s="87"/>
      <c r="V11" s="88" t="s">
        <v>283</v>
      </c>
      <c r="W11" s="88" t="s">
        <v>284</v>
      </c>
      <c r="X11" s="88" t="s">
        <v>285</v>
      </c>
      <c r="Y11" s="88" t="s">
        <v>286</v>
      </c>
      <c r="Z11" s="88" t="s">
        <v>281</v>
      </c>
      <c r="AA11" s="85" t="s">
        <v>282</v>
      </c>
      <c r="AB11" s="86" t="s">
        <v>265</v>
      </c>
      <c r="AC11" s="89"/>
      <c r="AD11" s="90"/>
      <c r="AE11" s="69"/>
      <c r="AF11" s="79"/>
      <c r="AG11" s="80"/>
      <c r="AH11" s="80"/>
    </row>
    <row r="12" spans="1:34" ht="47.45" customHeight="1">
      <c r="A12" s="91">
        <v>1</v>
      </c>
      <c r="B12" s="128"/>
      <c r="C12" s="125">
        <v>1</v>
      </c>
      <c r="D12" s="94" t="s">
        <v>289</v>
      </c>
      <c r="E12" s="111" t="s">
        <v>18</v>
      </c>
      <c r="F12" s="109">
        <v>1</v>
      </c>
      <c r="G12" s="110" t="s">
        <v>290</v>
      </c>
      <c r="H12" s="95" t="s">
        <v>20</v>
      </c>
      <c r="I12" s="96" t="s">
        <v>21</v>
      </c>
      <c r="J12" s="96" t="s">
        <v>22</v>
      </c>
      <c r="K12" s="127" t="s">
        <v>23</v>
      </c>
      <c r="L12" s="99">
        <v>195</v>
      </c>
      <c r="M12" s="100">
        <f t="shared" ref="M12:M24" si="0">L12/2.7-IF($AC12=1,0.5,IF($AC12=2,1.5,0))</f>
        <v>72.222222222222214</v>
      </c>
      <c r="N12" s="101">
        <f t="shared" ref="N12:N24" si="1">RANK(M12,M$12:M$24,0)</f>
        <v>1</v>
      </c>
      <c r="O12" s="99">
        <v>198</v>
      </c>
      <c r="P12" s="100">
        <f t="shared" ref="P12:P24" si="2">O12/2.7-IF($AC12=1,0.5,IF($AC12=2,1.5,0))</f>
        <v>73.333333333333329</v>
      </c>
      <c r="Q12" s="101">
        <f t="shared" ref="Q12:Q24" si="3">RANK(P12,P$12:P$24,0)</f>
        <v>1</v>
      </c>
      <c r="R12" s="99">
        <v>203</v>
      </c>
      <c r="S12" s="100">
        <f t="shared" ref="S12:S24" si="4">R12/2.7-IF($AC12=1,0.5,IF($AC12=2,1.5,0))</f>
        <v>75.185185185185176</v>
      </c>
      <c r="T12" s="101">
        <f t="shared" ref="T12:T24" si="5">RANK(S12,S$12:S$24,0)</f>
        <v>1</v>
      </c>
      <c r="U12" s="102">
        <f t="shared" ref="U12:U24" si="6">(M12+P12+S12)/3</f>
        <v>73.58024691358024</v>
      </c>
      <c r="V12" s="103">
        <v>8.5</v>
      </c>
      <c r="W12" s="103">
        <v>8.3000000000000007</v>
      </c>
      <c r="X12" s="103">
        <v>8.5</v>
      </c>
      <c r="Y12" s="103">
        <v>8.4</v>
      </c>
      <c r="Z12" s="99">
        <f t="shared" ref="Z12:Z24" si="7">SUM(V12:Y12)</f>
        <v>33.700000000000003</v>
      </c>
      <c r="AA12" s="102">
        <f t="shared" ref="AA12:AA24" si="8">Z12/0.4-IF($AC12=1,0.5,IF($AC12=2,1.5,0))</f>
        <v>84.25</v>
      </c>
      <c r="AB12" s="101">
        <f t="shared" ref="AB12:AB24" si="9">RANK(AA12,AA$12:AA$24,0)</f>
        <v>2</v>
      </c>
      <c r="AC12" s="104"/>
      <c r="AD12" s="104"/>
      <c r="AE12" s="99">
        <f t="shared" ref="AE12:AE24" si="10">L12+O12+R12+Z12</f>
        <v>629.70000000000005</v>
      </c>
      <c r="AF12" s="105"/>
      <c r="AG12" s="102">
        <f t="shared" ref="AG12:AG24" si="11">(U12+AA12)/2</f>
        <v>78.915123456790127</v>
      </c>
      <c r="AH12" s="106">
        <v>1</v>
      </c>
    </row>
    <row r="13" spans="1:34" ht="47.45" customHeight="1">
      <c r="A13" s="91">
        <v>2</v>
      </c>
      <c r="B13" s="128"/>
      <c r="C13" s="125">
        <v>97</v>
      </c>
      <c r="D13" s="94" t="s">
        <v>287</v>
      </c>
      <c r="E13" s="111" t="s">
        <v>238</v>
      </c>
      <c r="F13" s="109" t="s">
        <v>67</v>
      </c>
      <c r="G13" s="110" t="s">
        <v>291</v>
      </c>
      <c r="H13" s="95" t="s">
        <v>240</v>
      </c>
      <c r="I13" s="96" t="s">
        <v>241</v>
      </c>
      <c r="J13" s="96" t="s">
        <v>242</v>
      </c>
      <c r="K13" s="127" t="s">
        <v>39</v>
      </c>
      <c r="L13" s="99">
        <v>191</v>
      </c>
      <c r="M13" s="100">
        <f t="shared" si="0"/>
        <v>70.740740740740733</v>
      </c>
      <c r="N13" s="101">
        <f t="shared" si="1"/>
        <v>2</v>
      </c>
      <c r="O13" s="99">
        <v>191.5</v>
      </c>
      <c r="P13" s="100">
        <f t="shared" si="2"/>
        <v>70.925925925925924</v>
      </c>
      <c r="Q13" s="101">
        <f t="shared" si="3"/>
        <v>3</v>
      </c>
      <c r="R13" s="99">
        <v>192.5</v>
      </c>
      <c r="S13" s="100">
        <f t="shared" si="4"/>
        <v>71.296296296296291</v>
      </c>
      <c r="T13" s="101">
        <f t="shared" si="5"/>
        <v>4</v>
      </c>
      <c r="U13" s="102">
        <f t="shared" si="6"/>
        <v>70.987654320987644</v>
      </c>
      <c r="V13" s="103">
        <v>8.3000000000000007</v>
      </c>
      <c r="W13" s="103">
        <v>8.5</v>
      </c>
      <c r="X13" s="103">
        <v>8.5</v>
      </c>
      <c r="Y13" s="103">
        <v>8.5</v>
      </c>
      <c r="Z13" s="99">
        <f t="shared" si="7"/>
        <v>33.799999999999997</v>
      </c>
      <c r="AA13" s="102">
        <f t="shared" si="8"/>
        <v>84.499999999999986</v>
      </c>
      <c r="AB13" s="101">
        <f t="shared" si="9"/>
        <v>1</v>
      </c>
      <c r="AC13" s="104"/>
      <c r="AD13" s="104"/>
      <c r="AE13" s="99">
        <f t="shared" si="10"/>
        <v>608.79999999999995</v>
      </c>
      <c r="AF13" s="105"/>
      <c r="AG13" s="102">
        <f t="shared" si="11"/>
        <v>77.743827160493822</v>
      </c>
      <c r="AH13" s="106">
        <v>1</v>
      </c>
    </row>
    <row r="14" spans="1:34" ht="47.45" customHeight="1">
      <c r="A14" s="91">
        <v>3</v>
      </c>
      <c r="B14" s="128"/>
      <c r="C14" s="125">
        <v>98</v>
      </c>
      <c r="D14" s="94" t="s">
        <v>287</v>
      </c>
      <c r="E14" s="111" t="s">
        <v>238</v>
      </c>
      <c r="F14" s="109" t="s">
        <v>67</v>
      </c>
      <c r="G14" s="110" t="s">
        <v>288</v>
      </c>
      <c r="H14" s="95" t="s">
        <v>244</v>
      </c>
      <c r="I14" s="96" t="s">
        <v>241</v>
      </c>
      <c r="J14" s="96" t="s">
        <v>242</v>
      </c>
      <c r="K14" s="127" t="s">
        <v>39</v>
      </c>
      <c r="L14" s="99">
        <v>189.5</v>
      </c>
      <c r="M14" s="100">
        <f t="shared" si="0"/>
        <v>70.185185185185176</v>
      </c>
      <c r="N14" s="101">
        <f t="shared" si="1"/>
        <v>4</v>
      </c>
      <c r="O14" s="99">
        <v>189</v>
      </c>
      <c r="P14" s="100">
        <f t="shared" si="2"/>
        <v>70</v>
      </c>
      <c r="Q14" s="101">
        <f t="shared" si="3"/>
        <v>4</v>
      </c>
      <c r="R14" s="99">
        <v>198</v>
      </c>
      <c r="S14" s="100">
        <f t="shared" si="4"/>
        <v>73.333333333333329</v>
      </c>
      <c r="T14" s="101">
        <f t="shared" si="5"/>
        <v>2</v>
      </c>
      <c r="U14" s="102">
        <f t="shared" si="6"/>
        <v>71.172839506172821</v>
      </c>
      <c r="V14" s="103">
        <v>8</v>
      </c>
      <c r="W14" s="103">
        <v>8.3000000000000007</v>
      </c>
      <c r="X14" s="103">
        <v>8.4</v>
      </c>
      <c r="Y14" s="103">
        <v>8.3000000000000007</v>
      </c>
      <c r="Z14" s="99">
        <f t="shared" si="7"/>
        <v>33</v>
      </c>
      <c r="AA14" s="102">
        <f t="shared" si="8"/>
        <v>82.5</v>
      </c>
      <c r="AB14" s="101">
        <f t="shared" si="9"/>
        <v>3</v>
      </c>
      <c r="AC14" s="104"/>
      <c r="AD14" s="104"/>
      <c r="AE14" s="99">
        <f t="shared" si="10"/>
        <v>609.5</v>
      </c>
      <c r="AF14" s="105"/>
      <c r="AG14" s="102">
        <f t="shared" si="11"/>
        <v>76.836419753086403</v>
      </c>
      <c r="AH14" s="106">
        <v>1</v>
      </c>
    </row>
    <row r="15" spans="1:34" ht="47.45" customHeight="1">
      <c r="A15" s="91">
        <v>4</v>
      </c>
      <c r="B15" s="128"/>
      <c r="C15" s="125">
        <v>2</v>
      </c>
      <c r="D15" s="94" t="s">
        <v>289</v>
      </c>
      <c r="E15" s="111" t="s">
        <v>18</v>
      </c>
      <c r="F15" s="109">
        <v>1</v>
      </c>
      <c r="G15" s="122" t="s">
        <v>292</v>
      </c>
      <c r="H15" s="108" t="s">
        <v>26</v>
      </c>
      <c r="I15" s="96" t="s">
        <v>21</v>
      </c>
      <c r="J15" s="96" t="s">
        <v>22</v>
      </c>
      <c r="K15" s="127" t="s">
        <v>23</v>
      </c>
      <c r="L15" s="99">
        <v>191</v>
      </c>
      <c r="M15" s="100">
        <f t="shared" si="0"/>
        <v>70.740740740740733</v>
      </c>
      <c r="N15" s="101">
        <f t="shared" si="1"/>
        <v>2</v>
      </c>
      <c r="O15" s="99">
        <v>193.5</v>
      </c>
      <c r="P15" s="100">
        <f t="shared" si="2"/>
        <v>71.666666666666657</v>
      </c>
      <c r="Q15" s="101">
        <f t="shared" si="3"/>
        <v>2</v>
      </c>
      <c r="R15" s="99">
        <v>193</v>
      </c>
      <c r="S15" s="100">
        <f t="shared" si="4"/>
        <v>71.481481481481481</v>
      </c>
      <c r="T15" s="101">
        <f t="shared" si="5"/>
        <v>3</v>
      </c>
      <c r="U15" s="102">
        <f t="shared" si="6"/>
        <v>71.296296296296291</v>
      </c>
      <c r="V15" s="103">
        <v>8</v>
      </c>
      <c r="W15" s="103">
        <v>8.1999999999999993</v>
      </c>
      <c r="X15" s="103">
        <v>8</v>
      </c>
      <c r="Y15" s="103">
        <v>8.1999999999999993</v>
      </c>
      <c r="Z15" s="99">
        <f t="shared" si="7"/>
        <v>32.4</v>
      </c>
      <c r="AA15" s="102">
        <f t="shared" si="8"/>
        <v>80.999999999999986</v>
      </c>
      <c r="AB15" s="101">
        <f t="shared" si="9"/>
        <v>4</v>
      </c>
      <c r="AC15" s="104"/>
      <c r="AD15" s="104"/>
      <c r="AE15" s="99">
        <f t="shared" si="10"/>
        <v>609.9</v>
      </c>
      <c r="AF15" s="105"/>
      <c r="AG15" s="102">
        <f t="shared" si="11"/>
        <v>76.148148148148138</v>
      </c>
      <c r="AH15" s="106">
        <v>1</v>
      </c>
    </row>
    <row r="16" spans="1:34" ht="47.45" customHeight="1">
      <c r="A16" s="91">
        <v>5</v>
      </c>
      <c r="B16" s="128"/>
      <c r="C16" s="125">
        <v>11</v>
      </c>
      <c r="D16" s="94" t="s">
        <v>295</v>
      </c>
      <c r="E16" s="111" t="s">
        <v>59</v>
      </c>
      <c r="F16" s="109">
        <v>1</v>
      </c>
      <c r="G16" s="110" t="s">
        <v>297</v>
      </c>
      <c r="H16" s="95" t="s">
        <v>61</v>
      </c>
      <c r="I16" s="96" t="s">
        <v>21</v>
      </c>
      <c r="J16" s="96" t="s">
        <v>22</v>
      </c>
      <c r="K16" s="127" t="s">
        <v>23</v>
      </c>
      <c r="L16" s="99">
        <v>182.5</v>
      </c>
      <c r="M16" s="100">
        <f t="shared" si="0"/>
        <v>67.592592592592595</v>
      </c>
      <c r="N16" s="101">
        <f t="shared" si="1"/>
        <v>5</v>
      </c>
      <c r="O16" s="99">
        <v>188</v>
      </c>
      <c r="P16" s="100">
        <f t="shared" si="2"/>
        <v>69.629629629629619</v>
      </c>
      <c r="Q16" s="101">
        <f t="shared" si="3"/>
        <v>5</v>
      </c>
      <c r="R16" s="99">
        <v>182</v>
      </c>
      <c r="S16" s="100">
        <f t="shared" si="4"/>
        <v>67.407407407407405</v>
      </c>
      <c r="T16" s="101">
        <f t="shared" si="5"/>
        <v>7</v>
      </c>
      <c r="U16" s="102">
        <f t="shared" si="6"/>
        <v>68.209876543209873</v>
      </c>
      <c r="V16" s="103">
        <v>7.2</v>
      </c>
      <c r="W16" s="103">
        <v>7.3</v>
      </c>
      <c r="X16" s="103">
        <v>7.5</v>
      </c>
      <c r="Y16" s="103">
        <v>7.4</v>
      </c>
      <c r="Z16" s="99">
        <f t="shared" si="7"/>
        <v>29.4</v>
      </c>
      <c r="AA16" s="102">
        <f t="shared" si="8"/>
        <v>73.499999999999986</v>
      </c>
      <c r="AB16" s="101">
        <f t="shared" si="9"/>
        <v>5</v>
      </c>
      <c r="AC16" s="104"/>
      <c r="AD16" s="104"/>
      <c r="AE16" s="99">
        <f t="shared" si="10"/>
        <v>581.9</v>
      </c>
      <c r="AF16" s="105"/>
      <c r="AG16" s="102">
        <f t="shared" si="11"/>
        <v>70.854938271604937</v>
      </c>
      <c r="AH16" s="106">
        <v>1</v>
      </c>
    </row>
    <row r="17" spans="1:34" ht="47.45" customHeight="1">
      <c r="A17" s="91">
        <v>6</v>
      </c>
      <c r="B17" s="128"/>
      <c r="C17" s="125">
        <v>9</v>
      </c>
      <c r="D17" s="94" t="s">
        <v>301</v>
      </c>
      <c r="E17" s="111" t="s">
        <v>53</v>
      </c>
      <c r="F17" s="109">
        <v>2</v>
      </c>
      <c r="G17" s="110" t="s">
        <v>302</v>
      </c>
      <c r="H17" s="95" t="s">
        <v>55</v>
      </c>
      <c r="I17" s="96" t="s">
        <v>21</v>
      </c>
      <c r="J17" s="96" t="s">
        <v>22</v>
      </c>
      <c r="K17" s="127" t="s">
        <v>23</v>
      </c>
      <c r="L17" s="99">
        <v>182</v>
      </c>
      <c r="M17" s="100">
        <f t="shared" si="0"/>
        <v>67.407407407407405</v>
      </c>
      <c r="N17" s="101">
        <f t="shared" si="1"/>
        <v>6</v>
      </c>
      <c r="O17" s="99">
        <v>186.5</v>
      </c>
      <c r="P17" s="100">
        <f t="shared" si="2"/>
        <v>69.074074074074076</v>
      </c>
      <c r="Q17" s="101">
        <f t="shared" si="3"/>
        <v>6</v>
      </c>
      <c r="R17" s="99">
        <v>182.5</v>
      </c>
      <c r="S17" s="100">
        <f t="shared" si="4"/>
        <v>67.592592592592595</v>
      </c>
      <c r="T17" s="101">
        <f t="shared" si="5"/>
        <v>6</v>
      </c>
      <c r="U17" s="102">
        <f t="shared" si="6"/>
        <v>68.024691358024697</v>
      </c>
      <c r="V17" s="103">
        <v>7.2</v>
      </c>
      <c r="W17" s="103">
        <v>7</v>
      </c>
      <c r="X17" s="103">
        <v>7.4</v>
      </c>
      <c r="Y17" s="103">
        <v>7.2</v>
      </c>
      <c r="Z17" s="99">
        <f t="shared" si="7"/>
        <v>28.8</v>
      </c>
      <c r="AA17" s="102">
        <f t="shared" si="8"/>
        <v>72</v>
      </c>
      <c r="AB17" s="101">
        <f t="shared" si="9"/>
        <v>6</v>
      </c>
      <c r="AC17" s="104"/>
      <c r="AD17" s="104"/>
      <c r="AE17" s="99">
        <f t="shared" si="10"/>
        <v>579.79999999999995</v>
      </c>
      <c r="AF17" s="105"/>
      <c r="AG17" s="102">
        <f t="shared" si="11"/>
        <v>70.012345679012356</v>
      </c>
      <c r="AH17" s="106">
        <v>1</v>
      </c>
    </row>
    <row r="18" spans="1:34" ht="47.45" customHeight="1">
      <c r="A18" s="91">
        <v>7</v>
      </c>
      <c r="B18" s="128"/>
      <c r="C18" s="125">
        <v>10</v>
      </c>
      <c r="D18" s="94" t="s">
        <v>301</v>
      </c>
      <c r="E18" s="111" t="s">
        <v>53</v>
      </c>
      <c r="F18" s="109">
        <v>2</v>
      </c>
      <c r="G18" s="110" t="s">
        <v>303</v>
      </c>
      <c r="H18" s="111" t="s">
        <v>57</v>
      </c>
      <c r="I18" s="109" t="s">
        <v>21</v>
      </c>
      <c r="J18" s="109" t="s">
        <v>22</v>
      </c>
      <c r="K18" s="127" t="s">
        <v>23</v>
      </c>
      <c r="L18" s="99">
        <v>172.5</v>
      </c>
      <c r="M18" s="100">
        <f t="shared" si="0"/>
        <v>63.888888888888886</v>
      </c>
      <c r="N18" s="101">
        <f t="shared" si="1"/>
        <v>11</v>
      </c>
      <c r="O18" s="99">
        <v>183</v>
      </c>
      <c r="P18" s="100">
        <f t="shared" si="2"/>
        <v>67.777777777777771</v>
      </c>
      <c r="Q18" s="101">
        <f t="shared" si="3"/>
        <v>8</v>
      </c>
      <c r="R18" s="99">
        <v>181.5</v>
      </c>
      <c r="S18" s="100">
        <f t="shared" si="4"/>
        <v>67.222222222222214</v>
      </c>
      <c r="T18" s="101">
        <f t="shared" si="5"/>
        <v>8</v>
      </c>
      <c r="U18" s="102">
        <f t="shared" si="6"/>
        <v>66.296296296296291</v>
      </c>
      <c r="V18" s="103">
        <v>7</v>
      </c>
      <c r="W18" s="103">
        <v>7</v>
      </c>
      <c r="X18" s="103">
        <v>7.2</v>
      </c>
      <c r="Y18" s="103">
        <v>7</v>
      </c>
      <c r="Z18" s="99">
        <f t="shared" si="7"/>
        <v>28.2</v>
      </c>
      <c r="AA18" s="102">
        <f t="shared" si="8"/>
        <v>70.5</v>
      </c>
      <c r="AB18" s="101">
        <f t="shared" si="9"/>
        <v>7</v>
      </c>
      <c r="AC18" s="104"/>
      <c r="AD18" s="104"/>
      <c r="AE18" s="99">
        <f t="shared" si="10"/>
        <v>565.20000000000005</v>
      </c>
      <c r="AF18" s="105"/>
      <c r="AG18" s="102">
        <f t="shared" si="11"/>
        <v>68.398148148148152</v>
      </c>
      <c r="AH18" s="106">
        <v>2</v>
      </c>
    </row>
    <row r="19" spans="1:34" ht="47.45" customHeight="1">
      <c r="A19" s="91">
        <v>8</v>
      </c>
      <c r="B19" s="128"/>
      <c r="C19" s="125">
        <v>12</v>
      </c>
      <c r="D19" s="94" t="s">
        <v>295</v>
      </c>
      <c r="E19" s="111" t="s">
        <v>59</v>
      </c>
      <c r="F19" s="109">
        <v>1</v>
      </c>
      <c r="G19" s="110" t="s">
        <v>296</v>
      </c>
      <c r="H19" s="95" t="s">
        <v>63</v>
      </c>
      <c r="I19" s="96" t="s">
        <v>21</v>
      </c>
      <c r="J19" s="96" t="s">
        <v>22</v>
      </c>
      <c r="K19" s="127" t="s">
        <v>23</v>
      </c>
      <c r="L19" s="99">
        <v>177.5</v>
      </c>
      <c r="M19" s="100">
        <f t="shared" si="0"/>
        <v>65.740740740740733</v>
      </c>
      <c r="N19" s="101">
        <f t="shared" si="1"/>
        <v>9</v>
      </c>
      <c r="O19" s="99">
        <v>176.5</v>
      </c>
      <c r="P19" s="100">
        <f t="shared" si="2"/>
        <v>65.370370370370367</v>
      </c>
      <c r="Q19" s="101">
        <f t="shared" si="3"/>
        <v>10</v>
      </c>
      <c r="R19" s="99">
        <v>178</v>
      </c>
      <c r="S19" s="100">
        <f t="shared" si="4"/>
        <v>65.925925925925924</v>
      </c>
      <c r="T19" s="101">
        <f t="shared" si="5"/>
        <v>11</v>
      </c>
      <c r="U19" s="102">
        <f t="shared" si="6"/>
        <v>65.679012345678998</v>
      </c>
      <c r="V19" s="103">
        <v>6.9</v>
      </c>
      <c r="W19" s="103">
        <v>6.8</v>
      </c>
      <c r="X19" s="103">
        <v>7</v>
      </c>
      <c r="Y19" s="103">
        <v>6.9</v>
      </c>
      <c r="Z19" s="99">
        <f t="shared" si="7"/>
        <v>27.6</v>
      </c>
      <c r="AA19" s="102">
        <f t="shared" si="8"/>
        <v>69</v>
      </c>
      <c r="AB19" s="101">
        <f t="shared" si="9"/>
        <v>9</v>
      </c>
      <c r="AC19" s="104"/>
      <c r="AD19" s="104"/>
      <c r="AE19" s="99">
        <f t="shared" si="10"/>
        <v>559.6</v>
      </c>
      <c r="AF19" s="105"/>
      <c r="AG19" s="102">
        <f t="shared" si="11"/>
        <v>67.339506172839492</v>
      </c>
      <c r="AH19" s="106">
        <v>2</v>
      </c>
    </row>
    <row r="20" spans="1:34" ht="47.45" customHeight="1">
      <c r="A20" s="91">
        <v>9</v>
      </c>
      <c r="B20" s="128"/>
      <c r="C20" s="125">
        <v>4</v>
      </c>
      <c r="D20" s="94" t="s">
        <v>298</v>
      </c>
      <c r="E20" s="111" t="s">
        <v>28</v>
      </c>
      <c r="F20" s="109">
        <v>1</v>
      </c>
      <c r="G20" s="110" t="s">
        <v>299</v>
      </c>
      <c r="H20" s="95" t="s">
        <v>32</v>
      </c>
      <c r="I20" s="96" t="s">
        <v>21</v>
      </c>
      <c r="J20" s="96" t="s">
        <v>22</v>
      </c>
      <c r="K20" s="127" t="s">
        <v>23</v>
      </c>
      <c r="L20" s="99">
        <v>182</v>
      </c>
      <c r="M20" s="100">
        <f t="shared" si="0"/>
        <v>67.407407407407405</v>
      </c>
      <c r="N20" s="101">
        <f t="shared" si="1"/>
        <v>6</v>
      </c>
      <c r="O20" s="99">
        <v>184</v>
      </c>
      <c r="P20" s="100">
        <f t="shared" si="2"/>
        <v>68.148148148148138</v>
      </c>
      <c r="Q20" s="101">
        <f t="shared" si="3"/>
        <v>7</v>
      </c>
      <c r="R20" s="99">
        <v>185</v>
      </c>
      <c r="S20" s="100">
        <f t="shared" si="4"/>
        <v>68.518518518518519</v>
      </c>
      <c r="T20" s="101">
        <f t="shared" si="5"/>
        <v>5</v>
      </c>
      <c r="U20" s="102">
        <f t="shared" si="6"/>
        <v>68.024691358024697</v>
      </c>
      <c r="V20" s="103">
        <v>6.6</v>
      </c>
      <c r="W20" s="103">
        <v>6.6</v>
      </c>
      <c r="X20" s="103">
        <v>6.7</v>
      </c>
      <c r="Y20" s="103">
        <v>6.7</v>
      </c>
      <c r="Z20" s="99">
        <f t="shared" si="7"/>
        <v>26.599999999999998</v>
      </c>
      <c r="AA20" s="102">
        <f t="shared" si="8"/>
        <v>66.499999999999986</v>
      </c>
      <c r="AB20" s="101">
        <f t="shared" si="9"/>
        <v>11</v>
      </c>
      <c r="AC20" s="104"/>
      <c r="AD20" s="104"/>
      <c r="AE20" s="99">
        <f t="shared" si="10"/>
        <v>577.6</v>
      </c>
      <c r="AF20" s="105"/>
      <c r="AG20" s="102">
        <f t="shared" si="11"/>
        <v>67.262345679012341</v>
      </c>
      <c r="AH20" s="106">
        <v>2</v>
      </c>
    </row>
    <row r="21" spans="1:34" ht="47.45" customHeight="1">
      <c r="A21" s="91">
        <v>10</v>
      </c>
      <c r="B21" s="128"/>
      <c r="C21" s="125">
        <v>8</v>
      </c>
      <c r="D21" s="94" t="s">
        <v>293</v>
      </c>
      <c r="E21" s="111" t="s">
        <v>47</v>
      </c>
      <c r="F21" s="109">
        <v>1</v>
      </c>
      <c r="G21" s="110" t="s">
        <v>294</v>
      </c>
      <c r="H21" s="95" t="s">
        <v>49</v>
      </c>
      <c r="I21" s="96" t="s">
        <v>50</v>
      </c>
      <c r="J21" s="96" t="s">
        <v>51</v>
      </c>
      <c r="K21" s="127" t="s">
        <v>23</v>
      </c>
      <c r="L21" s="99">
        <v>175.5</v>
      </c>
      <c r="M21" s="100">
        <f t="shared" si="0"/>
        <v>65</v>
      </c>
      <c r="N21" s="101">
        <f t="shared" si="1"/>
        <v>10</v>
      </c>
      <c r="O21" s="99">
        <v>172.5</v>
      </c>
      <c r="P21" s="100">
        <f t="shared" si="2"/>
        <v>63.888888888888886</v>
      </c>
      <c r="Q21" s="101">
        <f t="shared" si="3"/>
        <v>11</v>
      </c>
      <c r="R21" s="99">
        <v>178.5</v>
      </c>
      <c r="S21" s="100">
        <f t="shared" si="4"/>
        <v>66.1111111111111</v>
      </c>
      <c r="T21" s="101">
        <f t="shared" si="5"/>
        <v>10</v>
      </c>
      <c r="U21" s="102">
        <f t="shared" si="6"/>
        <v>65</v>
      </c>
      <c r="V21" s="103">
        <v>6.9</v>
      </c>
      <c r="W21" s="103">
        <v>6.9</v>
      </c>
      <c r="X21" s="103">
        <v>7</v>
      </c>
      <c r="Y21" s="103">
        <v>7</v>
      </c>
      <c r="Z21" s="99">
        <f t="shared" si="7"/>
        <v>27.8</v>
      </c>
      <c r="AA21" s="102">
        <f t="shared" si="8"/>
        <v>69.5</v>
      </c>
      <c r="AB21" s="101">
        <f t="shared" si="9"/>
        <v>8</v>
      </c>
      <c r="AC21" s="104"/>
      <c r="AD21" s="104"/>
      <c r="AE21" s="99">
        <f t="shared" si="10"/>
        <v>554.29999999999995</v>
      </c>
      <c r="AF21" s="105"/>
      <c r="AG21" s="102">
        <f t="shared" si="11"/>
        <v>67.25</v>
      </c>
      <c r="AH21" s="106">
        <v>2</v>
      </c>
    </row>
    <row r="22" spans="1:34" ht="47.45" customHeight="1">
      <c r="A22" s="91">
        <v>11</v>
      </c>
      <c r="B22" s="128"/>
      <c r="C22" s="125">
        <v>3</v>
      </c>
      <c r="D22" s="94" t="s">
        <v>298</v>
      </c>
      <c r="E22" s="111" t="s">
        <v>28</v>
      </c>
      <c r="F22" s="109">
        <v>1</v>
      </c>
      <c r="G22" s="110" t="s">
        <v>300</v>
      </c>
      <c r="H22" s="95" t="s">
        <v>30</v>
      </c>
      <c r="I22" s="96" t="s">
        <v>21</v>
      </c>
      <c r="J22" s="96" t="s">
        <v>22</v>
      </c>
      <c r="K22" s="127" t="s">
        <v>23</v>
      </c>
      <c r="L22" s="99">
        <v>178.5</v>
      </c>
      <c r="M22" s="100">
        <f t="shared" si="0"/>
        <v>66.1111111111111</v>
      </c>
      <c r="N22" s="101">
        <f t="shared" si="1"/>
        <v>8</v>
      </c>
      <c r="O22" s="99">
        <v>177.5</v>
      </c>
      <c r="P22" s="100">
        <f t="shared" si="2"/>
        <v>65.740740740740733</v>
      </c>
      <c r="Q22" s="101">
        <f t="shared" si="3"/>
        <v>9</v>
      </c>
      <c r="R22" s="99">
        <v>180</v>
      </c>
      <c r="S22" s="100">
        <f t="shared" si="4"/>
        <v>66.666666666666657</v>
      </c>
      <c r="T22" s="101">
        <f t="shared" si="5"/>
        <v>9</v>
      </c>
      <c r="U22" s="102">
        <f t="shared" si="6"/>
        <v>66.172839506172835</v>
      </c>
      <c r="V22" s="103">
        <v>6.8</v>
      </c>
      <c r="W22" s="103">
        <v>6.7</v>
      </c>
      <c r="X22" s="103">
        <v>6.6</v>
      </c>
      <c r="Y22" s="103">
        <v>6.7</v>
      </c>
      <c r="Z22" s="99">
        <f t="shared" si="7"/>
        <v>26.8</v>
      </c>
      <c r="AA22" s="102">
        <f t="shared" si="8"/>
        <v>67</v>
      </c>
      <c r="AB22" s="101">
        <f t="shared" si="9"/>
        <v>10</v>
      </c>
      <c r="AC22" s="104"/>
      <c r="AD22" s="104"/>
      <c r="AE22" s="99">
        <f t="shared" si="10"/>
        <v>562.79999999999995</v>
      </c>
      <c r="AF22" s="105"/>
      <c r="AG22" s="102">
        <f t="shared" si="11"/>
        <v>66.586419753086417</v>
      </c>
      <c r="AH22" s="106">
        <v>3</v>
      </c>
    </row>
    <row r="23" spans="1:34" ht="47.45" customHeight="1">
      <c r="A23" s="91">
        <v>12</v>
      </c>
      <c r="B23" s="128"/>
      <c r="C23" s="125">
        <v>6</v>
      </c>
      <c r="D23" s="94" t="s">
        <v>304</v>
      </c>
      <c r="E23" s="111" t="s">
        <v>41</v>
      </c>
      <c r="F23" s="109" t="s">
        <v>35</v>
      </c>
      <c r="G23" s="110" t="s">
        <v>305</v>
      </c>
      <c r="H23" s="95" t="s">
        <v>43</v>
      </c>
      <c r="I23" s="96" t="s">
        <v>21</v>
      </c>
      <c r="J23" s="96" t="s">
        <v>22</v>
      </c>
      <c r="K23" s="127" t="s">
        <v>23</v>
      </c>
      <c r="L23" s="99">
        <v>172</v>
      </c>
      <c r="M23" s="100">
        <f t="shared" si="0"/>
        <v>63.703703703703702</v>
      </c>
      <c r="N23" s="101">
        <f t="shared" si="1"/>
        <v>12</v>
      </c>
      <c r="O23" s="99">
        <v>169.5</v>
      </c>
      <c r="P23" s="100">
        <f t="shared" si="2"/>
        <v>62.777777777777771</v>
      </c>
      <c r="Q23" s="101">
        <f t="shared" si="3"/>
        <v>12</v>
      </c>
      <c r="R23" s="99">
        <v>168.5</v>
      </c>
      <c r="S23" s="100">
        <f t="shared" si="4"/>
        <v>62.407407407407405</v>
      </c>
      <c r="T23" s="101">
        <f t="shared" si="5"/>
        <v>12</v>
      </c>
      <c r="U23" s="102">
        <f t="shared" si="6"/>
        <v>62.962962962962955</v>
      </c>
      <c r="V23" s="103">
        <v>6.5</v>
      </c>
      <c r="W23" s="103">
        <v>5.8</v>
      </c>
      <c r="X23" s="103">
        <v>6.5</v>
      </c>
      <c r="Y23" s="103">
        <v>6.2</v>
      </c>
      <c r="Z23" s="99">
        <f t="shared" si="7"/>
        <v>25</v>
      </c>
      <c r="AA23" s="102">
        <f t="shared" si="8"/>
        <v>62.5</v>
      </c>
      <c r="AB23" s="101">
        <f t="shared" si="9"/>
        <v>12</v>
      </c>
      <c r="AC23" s="104"/>
      <c r="AD23" s="104"/>
      <c r="AE23" s="99">
        <f t="shared" si="10"/>
        <v>535</v>
      </c>
      <c r="AF23" s="105"/>
      <c r="AG23" s="102">
        <f t="shared" si="11"/>
        <v>62.731481481481481</v>
      </c>
      <c r="AH23" s="106" t="s">
        <v>35</v>
      </c>
    </row>
    <row r="24" spans="1:34" ht="47.45" customHeight="1">
      <c r="A24" s="91">
        <v>13</v>
      </c>
      <c r="B24" s="128"/>
      <c r="C24" s="125">
        <v>7</v>
      </c>
      <c r="D24" s="94" t="s">
        <v>304</v>
      </c>
      <c r="E24" s="111" t="s">
        <v>41</v>
      </c>
      <c r="F24" s="109" t="s">
        <v>35</v>
      </c>
      <c r="G24" s="110" t="s">
        <v>307</v>
      </c>
      <c r="H24" s="111" t="s">
        <v>45</v>
      </c>
      <c r="I24" s="109" t="s">
        <v>21</v>
      </c>
      <c r="J24" s="96" t="s">
        <v>22</v>
      </c>
      <c r="K24" s="127" t="s">
        <v>23</v>
      </c>
      <c r="L24" s="99">
        <v>169.5</v>
      </c>
      <c r="M24" s="100">
        <f t="shared" si="0"/>
        <v>62.777777777777771</v>
      </c>
      <c r="N24" s="101">
        <f t="shared" si="1"/>
        <v>13</v>
      </c>
      <c r="O24" s="99">
        <v>166.5</v>
      </c>
      <c r="P24" s="100">
        <f t="shared" si="2"/>
        <v>61.666666666666664</v>
      </c>
      <c r="Q24" s="101">
        <f t="shared" si="3"/>
        <v>13</v>
      </c>
      <c r="R24" s="99">
        <v>164.5</v>
      </c>
      <c r="S24" s="100">
        <f t="shared" si="4"/>
        <v>60.925925925925924</v>
      </c>
      <c r="T24" s="101">
        <f t="shared" si="5"/>
        <v>13</v>
      </c>
      <c r="U24" s="102">
        <f t="shared" si="6"/>
        <v>61.79012345679012</v>
      </c>
      <c r="V24" s="103">
        <v>6.5</v>
      </c>
      <c r="W24" s="103">
        <v>5.9</v>
      </c>
      <c r="X24" s="103">
        <v>6.3</v>
      </c>
      <c r="Y24" s="103">
        <v>6.3</v>
      </c>
      <c r="Z24" s="99">
        <f t="shared" si="7"/>
        <v>25</v>
      </c>
      <c r="AA24" s="102">
        <f t="shared" si="8"/>
        <v>62.5</v>
      </c>
      <c r="AB24" s="101">
        <f t="shared" si="9"/>
        <v>12</v>
      </c>
      <c r="AC24" s="104"/>
      <c r="AD24" s="104"/>
      <c r="AE24" s="99">
        <f t="shared" si="10"/>
        <v>525.5</v>
      </c>
      <c r="AF24" s="105"/>
      <c r="AG24" s="102">
        <f t="shared" si="11"/>
        <v>62.145061728395063</v>
      </c>
      <c r="AH24" s="106" t="s">
        <v>35</v>
      </c>
    </row>
    <row r="25" spans="1:34" ht="24" customHeight="1">
      <c r="D25" s="112" t="s">
        <v>245</v>
      </c>
      <c r="E25" s="113"/>
      <c r="F25" s="113"/>
      <c r="G25" s="113"/>
      <c r="H25" s="113"/>
      <c r="I25" s="114"/>
      <c r="J25" s="115"/>
      <c r="K25" s="41" t="s">
        <v>246</v>
      </c>
    </row>
    <row r="26" spans="1:34" ht="24" customHeight="1">
      <c r="D26" s="112" t="s">
        <v>247</v>
      </c>
      <c r="E26" s="116"/>
      <c r="F26" s="116"/>
      <c r="G26" s="116"/>
      <c r="H26" s="116"/>
      <c r="I26" s="117"/>
      <c r="J26" s="117"/>
      <c r="K26" s="45" t="s">
        <v>248</v>
      </c>
    </row>
  </sheetData>
  <mergeCells count="30">
    <mergeCell ref="AC9:AC11"/>
    <mergeCell ref="AD9:AD11"/>
    <mergeCell ref="AE9:AE11"/>
    <mergeCell ref="AF9:AF11"/>
    <mergeCell ref="AG9:AG11"/>
    <mergeCell ref="AH9:AH11"/>
    <mergeCell ref="K9:K11"/>
    <mergeCell ref="L9:N9"/>
    <mergeCell ref="O9:Q9"/>
    <mergeCell ref="R9:T9"/>
    <mergeCell ref="U9:U11"/>
    <mergeCell ref="V9:AB9"/>
    <mergeCell ref="L10:T10"/>
    <mergeCell ref="V10:AB10"/>
    <mergeCell ref="A7:AH7"/>
    <mergeCell ref="A9:A11"/>
    <mergeCell ref="B9:B11"/>
    <mergeCell ref="C9:C11"/>
    <mergeCell ref="D9:D11"/>
    <mergeCell ref="E9:E11"/>
    <mergeCell ref="F9:F11"/>
    <mergeCell ref="G9:G11"/>
    <mergeCell ref="H9:H11"/>
    <mergeCell ref="I9:I11"/>
    <mergeCell ref="A1:AH1"/>
    <mergeCell ref="A2:AH2"/>
    <mergeCell ref="A3:AH3"/>
    <mergeCell ref="A4:AH4"/>
    <mergeCell ref="A5:AH5"/>
    <mergeCell ref="A6:AH6"/>
  </mergeCells>
  <conditionalFormatting sqref="G24:I24 G18:I18 G15:I16">
    <cfRule type="timePeriod" dxfId="31" priority="2" stopIfTrue="1" timePeriod="last7Days">
      <formula>AND(TODAY()-FLOOR(G15,1)&lt;=6,FLOOR(G15,1)&lt;=TODAY())</formula>
    </cfRule>
  </conditionalFormatting>
  <conditionalFormatting sqref="G18:I18 G15:I16">
    <cfRule type="timePeriod" dxfId="30" priority="1" timePeriod="thisWeek">
      <formula>AND(TODAY()-ROUNDDOWN(G15,0)&lt;=WEEKDAY(TODAY())-1,ROUNDDOWN(G15,0)-TODAY()&lt;=7-WEEKDAY(TODAY()))</formula>
    </cfRule>
  </conditionalFormatting>
  <pageMargins left="0.19685039370078741" right="0.15748031496062992" top="0.19685039370078741" bottom="0.19685039370078741" header="0.23622047244094491" footer="0.15748031496062992"/>
  <pageSetup paperSize="9" scale="60" fitToHeight="2" orientation="landscape" r:id="rId1"/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O22"/>
  <sheetViews>
    <sheetView view="pageBreakPreview" zoomScaleNormal="100" zoomScaleSheetLayoutView="100" workbookViewId="0">
      <selection activeCell="J49" sqref="J49"/>
    </sheetView>
  </sheetViews>
  <sheetFormatPr defaultRowHeight="12.75"/>
  <cols>
    <col min="1" max="1" width="5.7109375" style="172" customWidth="1"/>
    <col min="2" max="2" width="4.85546875" style="172" hidden="1" customWidth="1"/>
    <col min="3" max="3" width="4.85546875" style="172" customWidth="1"/>
    <col min="4" max="4" width="19.7109375" style="130" customWidth="1"/>
    <col min="5" max="5" width="8.140625" style="130" customWidth="1"/>
    <col min="6" max="6" width="6.85546875" style="130" customWidth="1"/>
    <col min="7" max="7" width="34" style="130" customWidth="1"/>
    <col min="8" max="8" width="9.42578125" style="130" customWidth="1"/>
    <col min="9" max="9" width="16.5703125" style="173" hidden="1" customWidth="1"/>
    <col min="10" max="10" width="14.7109375" style="173" hidden="1" customWidth="1"/>
    <col min="11" max="11" width="21.28515625" style="174" customWidth="1"/>
    <col min="12" max="14" width="10" style="130" customWidth="1"/>
    <col min="15" max="15" width="11.28515625" style="130" customWidth="1"/>
    <col min="16" max="256" width="9.140625" style="130"/>
    <col min="257" max="257" width="5.7109375" style="130" customWidth="1"/>
    <col min="258" max="258" width="4.85546875" style="130" customWidth="1"/>
    <col min="259" max="259" width="0" style="130" hidden="1" customWidth="1"/>
    <col min="260" max="260" width="19.7109375" style="130" customWidth="1"/>
    <col min="261" max="261" width="8.140625" style="130" customWidth="1"/>
    <col min="262" max="262" width="6.85546875" style="130" customWidth="1"/>
    <col min="263" max="263" width="32.5703125" style="130" customWidth="1"/>
    <col min="264" max="264" width="9.42578125" style="130" customWidth="1"/>
    <col min="265" max="265" width="16.5703125" style="130" customWidth="1"/>
    <col min="266" max="266" width="0" style="130" hidden="1" customWidth="1"/>
    <col min="267" max="267" width="19.140625" style="130" customWidth="1"/>
    <col min="268" max="270" width="10" style="130" customWidth="1"/>
    <col min="271" max="271" width="11.28515625" style="130" customWidth="1"/>
    <col min="272" max="512" width="9.140625" style="130"/>
    <col min="513" max="513" width="5.7109375" style="130" customWidth="1"/>
    <col min="514" max="514" width="4.85546875" style="130" customWidth="1"/>
    <col min="515" max="515" width="0" style="130" hidden="1" customWidth="1"/>
    <col min="516" max="516" width="19.7109375" style="130" customWidth="1"/>
    <col min="517" max="517" width="8.140625" style="130" customWidth="1"/>
    <col min="518" max="518" width="6.85546875" style="130" customWidth="1"/>
    <col min="519" max="519" width="32.5703125" style="130" customWidth="1"/>
    <col min="520" max="520" width="9.42578125" style="130" customWidth="1"/>
    <col min="521" max="521" width="16.5703125" style="130" customWidth="1"/>
    <col min="522" max="522" width="0" style="130" hidden="1" customWidth="1"/>
    <col min="523" max="523" width="19.140625" style="130" customWidth="1"/>
    <col min="524" max="526" width="10" style="130" customWidth="1"/>
    <col min="527" max="527" width="11.28515625" style="130" customWidth="1"/>
    <col min="528" max="768" width="9.140625" style="130"/>
    <col min="769" max="769" width="5.7109375" style="130" customWidth="1"/>
    <col min="770" max="770" width="4.85546875" style="130" customWidth="1"/>
    <col min="771" max="771" width="0" style="130" hidden="1" customWidth="1"/>
    <col min="772" max="772" width="19.7109375" style="130" customWidth="1"/>
    <col min="773" max="773" width="8.140625" style="130" customWidth="1"/>
    <col min="774" max="774" width="6.85546875" style="130" customWidth="1"/>
    <col min="775" max="775" width="32.5703125" style="130" customWidth="1"/>
    <col min="776" max="776" width="9.42578125" style="130" customWidth="1"/>
    <col min="777" max="777" width="16.5703125" style="130" customWidth="1"/>
    <col min="778" max="778" width="0" style="130" hidden="1" customWidth="1"/>
    <col min="779" max="779" width="19.140625" style="130" customWidth="1"/>
    <col min="780" max="782" width="10" style="130" customWidth="1"/>
    <col min="783" max="783" width="11.28515625" style="130" customWidth="1"/>
    <col min="784" max="1024" width="9.140625" style="130"/>
    <col min="1025" max="1025" width="5.7109375" style="130" customWidth="1"/>
    <col min="1026" max="1026" width="4.85546875" style="130" customWidth="1"/>
    <col min="1027" max="1027" width="0" style="130" hidden="1" customWidth="1"/>
    <col min="1028" max="1028" width="19.7109375" style="130" customWidth="1"/>
    <col min="1029" max="1029" width="8.140625" style="130" customWidth="1"/>
    <col min="1030" max="1030" width="6.85546875" style="130" customWidth="1"/>
    <col min="1031" max="1031" width="32.5703125" style="130" customWidth="1"/>
    <col min="1032" max="1032" width="9.42578125" style="130" customWidth="1"/>
    <col min="1033" max="1033" width="16.5703125" style="130" customWidth="1"/>
    <col min="1034" max="1034" width="0" style="130" hidden="1" customWidth="1"/>
    <col min="1035" max="1035" width="19.140625" style="130" customWidth="1"/>
    <col min="1036" max="1038" width="10" style="130" customWidth="1"/>
    <col min="1039" max="1039" width="11.28515625" style="130" customWidth="1"/>
    <col min="1040" max="1280" width="9.140625" style="130"/>
    <col min="1281" max="1281" width="5.7109375" style="130" customWidth="1"/>
    <col min="1282" max="1282" width="4.85546875" style="130" customWidth="1"/>
    <col min="1283" max="1283" width="0" style="130" hidden="1" customWidth="1"/>
    <col min="1284" max="1284" width="19.7109375" style="130" customWidth="1"/>
    <col min="1285" max="1285" width="8.140625" style="130" customWidth="1"/>
    <col min="1286" max="1286" width="6.85546875" style="130" customWidth="1"/>
    <col min="1287" max="1287" width="32.5703125" style="130" customWidth="1"/>
    <col min="1288" max="1288" width="9.42578125" style="130" customWidth="1"/>
    <col min="1289" max="1289" width="16.5703125" style="130" customWidth="1"/>
    <col min="1290" max="1290" width="0" style="130" hidden="1" customWidth="1"/>
    <col min="1291" max="1291" width="19.140625" style="130" customWidth="1"/>
    <col min="1292" max="1294" width="10" style="130" customWidth="1"/>
    <col min="1295" max="1295" width="11.28515625" style="130" customWidth="1"/>
    <col min="1296" max="1536" width="9.140625" style="130"/>
    <col min="1537" max="1537" width="5.7109375" style="130" customWidth="1"/>
    <col min="1538" max="1538" width="4.85546875" style="130" customWidth="1"/>
    <col min="1539" max="1539" width="0" style="130" hidden="1" customWidth="1"/>
    <col min="1540" max="1540" width="19.7109375" style="130" customWidth="1"/>
    <col min="1541" max="1541" width="8.140625" style="130" customWidth="1"/>
    <col min="1542" max="1542" width="6.85546875" style="130" customWidth="1"/>
    <col min="1543" max="1543" width="32.5703125" style="130" customWidth="1"/>
    <col min="1544" max="1544" width="9.42578125" style="130" customWidth="1"/>
    <col min="1545" max="1545" width="16.5703125" style="130" customWidth="1"/>
    <col min="1546" max="1546" width="0" style="130" hidden="1" customWidth="1"/>
    <col min="1547" max="1547" width="19.140625" style="130" customWidth="1"/>
    <col min="1548" max="1550" width="10" style="130" customWidth="1"/>
    <col min="1551" max="1551" width="11.28515625" style="130" customWidth="1"/>
    <col min="1552" max="1792" width="9.140625" style="130"/>
    <col min="1793" max="1793" width="5.7109375" style="130" customWidth="1"/>
    <col min="1794" max="1794" width="4.85546875" style="130" customWidth="1"/>
    <col min="1795" max="1795" width="0" style="130" hidden="1" customWidth="1"/>
    <col min="1796" max="1796" width="19.7109375" style="130" customWidth="1"/>
    <col min="1797" max="1797" width="8.140625" style="130" customWidth="1"/>
    <col min="1798" max="1798" width="6.85546875" style="130" customWidth="1"/>
    <col min="1799" max="1799" width="32.5703125" style="130" customWidth="1"/>
    <col min="1800" max="1800" width="9.42578125" style="130" customWidth="1"/>
    <col min="1801" max="1801" width="16.5703125" style="130" customWidth="1"/>
    <col min="1802" max="1802" width="0" style="130" hidden="1" customWidth="1"/>
    <col min="1803" max="1803" width="19.140625" style="130" customWidth="1"/>
    <col min="1804" max="1806" width="10" style="130" customWidth="1"/>
    <col min="1807" max="1807" width="11.28515625" style="130" customWidth="1"/>
    <col min="1808" max="2048" width="9.140625" style="130"/>
    <col min="2049" max="2049" width="5.7109375" style="130" customWidth="1"/>
    <col min="2050" max="2050" width="4.85546875" style="130" customWidth="1"/>
    <col min="2051" max="2051" width="0" style="130" hidden="1" customWidth="1"/>
    <col min="2052" max="2052" width="19.7109375" style="130" customWidth="1"/>
    <col min="2053" max="2053" width="8.140625" style="130" customWidth="1"/>
    <col min="2054" max="2054" width="6.85546875" style="130" customWidth="1"/>
    <col min="2055" max="2055" width="32.5703125" style="130" customWidth="1"/>
    <col min="2056" max="2056" width="9.42578125" style="130" customWidth="1"/>
    <col min="2057" max="2057" width="16.5703125" style="130" customWidth="1"/>
    <col min="2058" max="2058" width="0" style="130" hidden="1" customWidth="1"/>
    <col min="2059" max="2059" width="19.140625" style="130" customWidth="1"/>
    <col min="2060" max="2062" width="10" style="130" customWidth="1"/>
    <col min="2063" max="2063" width="11.28515625" style="130" customWidth="1"/>
    <col min="2064" max="2304" width="9.140625" style="130"/>
    <col min="2305" max="2305" width="5.7109375" style="130" customWidth="1"/>
    <col min="2306" max="2306" width="4.85546875" style="130" customWidth="1"/>
    <col min="2307" max="2307" width="0" style="130" hidden="1" customWidth="1"/>
    <col min="2308" max="2308" width="19.7109375" style="130" customWidth="1"/>
    <col min="2309" max="2309" width="8.140625" style="130" customWidth="1"/>
    <col min="2310" max="2310" width="6.85546875" style="130" customWidth="1"/>
    <col min="2311" max="2311" width="32.5703125" style="130" customWidth="1"/>
    <col min="2312" max="2312" width="9.42578125" style="130" customWidth="1"/>
    <col min="2313" max="2313" width="16.5703125" style="130" customWidth="1"/>
    <col min="2314" max="2314" width="0" style="130" hidden="1" customWidth="1"/>
    <col min="2315" max="2315" width="19.140625" style="130" customWidth="1"/>
    <col min="2316" max="2318" width="10" style="130" customWidth="1"/>
    <col min="2319" max="2319" width="11.28515625" style="130" customWidth="1"/>
    <col min="2320" max="2560" width="9.140625" style="130"/>
    <col min="2561" max="2561" width="5.7109375" style="130" customWidth="1"/>
    <col min="2562" max="2562" width="4.85546875" style="130" customWidth="1"/>
    <col min="2563" max="2563" width="0" style="130" hidden="1" customWidth="1"/>
    <col min="2564" max="2564" width="19.7109375" style="130" customWidth="1"/>
    <col min="2565" max="2565" width="8.140625" style="130" customWidth="1"/>
    <col min="2566" max="2566" width="6.85546875" style="130" customWidth="1"/>
    <col min="2567" max="2567" width="32.5703125" style="130" customWidth="1"/>
    <col min="2568" max="2568" width="9.42578125" style="130" customWidth="1"/>
    <col min="2569" max="2569" width="16.5703125" style="130" customWidth="1"/>
    <col min="2570" max="2570" width="0" style="130" hidden="1" customWidth="1"/>
    <col min="2571" max="2571" width="19.140625" style="130" customWidth="1"/>
    <col min="2572" max="2574" width="10" style="130" customWidth="1"/>
    <col min="2575" max="2575" width="11.28515625" style="130" customWidth="1"/>
    <col min="2576" max="2816" width="9.140625" style="130"/>
    <col min="2817" max="2817" width="5.7109375" style="130" customWidth="1"/>
    <col min="2818" max="2818" width="4.85546875" style="130" customWidth="1"/>
    <col min="2819" max="2819" width="0" style="130" hidden="1" customWidth="1"/>
    <col min="2820" max="2820" width="19.7109375" style="130" customWidth="1"/>
    <col min="2821" max="2821" width="8.140625" style="130" customWidth="1"/>
    <col min="2822" max="2822" width="6.85546875" style="130" customWidth="1"/>
    <col min="2823" max="2823" width="32.5703125" style="130" customWidth="1"/>
    <col min="2824" max="2824" width="9.42578125" style="130" customWidth="1"/>
    <col min="2825" max="2825" width="16.5703125" style="130" customWidth="1"/>
    <col min="2826" max="2826" width="0" style="130" hidden="1" customWidth="1"/>
    <col min="2827" max="2827" width="19.140625" style="130" customWidth="1"/>
    <col min="2828" max="2830" width="10" style="130" customWidth="1"/>
    <col min="2831" max="2831" width="11.28515625" style="130" customWidth="1"/>
    <col min="2832" max="3072" width="9.140625" style="130"/>
    <col min="3073" max="3073" width="5.7109375" style="130" customWidth="1"/>
    <col min="3074" max="3074" width="4.85546875" style="130" customWidth="1"/>
    <col min="3075" max="3075" width="0" style="130" hidden="1" customWidth="1"/>
    <col min="3076" max="3076" width="19.7109375" style="130" customWidth="1"/>
    <col min="3077" max="3077" width="8.140625" style="130" customWidth="1"/>
    <col min="3078" max="3078" width="6.85546875" style="130" customWidth="1"/>
    <col min="3079" max="3079" width="32.5703125" style="130" customWidth="1"/>
    <col min="3080" max="3080" width="9.42578125" style="130" customWidth="1"/>
    <col min="3081" max="3081" width="16.5703125" style="130" customWidth="1"/>
    <col min="3082" max="3082" width="0" style="130" hidden="1" customWidth="1"/>
    <col min="3083" max="3083" width="19.140625" style="130" customWidth="1"/>
    <col min="3084" max="3086" width="10" style="130" customWidth="1"/>
    <col min="3087" max="3087" width="11.28515625" style="130" customWidth="1"/>
    <col min="3088" max="3328" width="9.140625" style="130"/>
    <col min="3329" max="3329" width="5.7109375" style="130" customWidth="1"/>
    <col min="3330" max="3330" width="4.85546875" style="130" customWidth="1"/>
    <col min="3331" max="3331" width="0" style="130" hidden="1" customWidth="1"/>
    <col min="3332" max="3332" width="19.7109375" style="130" customWidth="1"/>
    <col min="3333" max="3333" width="8.140625" style="130" customWidth="1"/>
    <col min="3334" max="3334" width="6.85546875" style="130" customWidth="1"/>
    <col min="3335" max="3335" width="32.5703125" style="130" customWidth="1"/>
    <col min="3336" max="3336" width="9.42578125" style="130" customWidth="1"/>
    <col min="3337" max="3337" width="16.5703125" style="130" customWidth="1"/>
    <col min="3338" max="3338" width="0" style="130" hidden="1" customWidth="1"/>
    <col min="3339" max="3339" width="19.140625" style="130" customWidth="1"/>
    <col min="3340" max="3342" width="10" style="130" customWidth="1"/>
    <col min="3343" max="3343" width="11.28515625" style="130" customWidth="1"/>
    <col min="3344" max="3584" width="9.140625" style="130"/>
    <col min="3585" max="3585" width="5.7109375" style="130" customWidth="1"/>
    <col min="3586" max="3586" width="4.85546875" style="130" customWidth="1"/>
    <col min="3587" max="3587" width="0" style="130" hidden="1" customWidth="1"/>
    <col min="3588" max="3588" width="19.7109375" style="130" customWidth="1"/>
    <col min="3589" max="3589" width="8.140625" style="130" customWidth="1"/>
    <col min="3590" max="3590" width="6.85546875" style="130" customWidth="1"/>
    <col min="3591" max="3591" width="32.5703125" style="130" customWidth="1"/>
    <col min="3592" max="3592" width="9.42578125" style="130" customWidth="1"/>
    <col min="3593" max="3593" width="16.5703125" style="130" customWidth="1"/>
    <col min="3594" max="3594" width="0" style="130" hidden="1" customWidth="1"/>
    <col min="3595" max="3595" width="19.140625" style="130" customWidth="1"/>
    <col min="3596" max="3598" width="10" style="130" customWidth="1"/>
    <col min="3599" max="3599" width="11.28515625" style="130" customWidth="1"/>
    <col min="3600" max="3840" width="9.140625" style="130"/>
    <col min="3841" max="3841" width="5.7109375" style="130" customWidth="1"/>
    <col min="3842" max="3842" width="4.85546875" style="130" customWidth="1"/>
    <col min="3843" max="3843" width="0" style="130" hidden="1" customWidth="1"/>
    <col min="3844" max="3844" width="19.7109375" style="130" customWidth="1"/>
    <col min="3845" max="3845" width="8.140625" style="130" customWidth="1"/>
    <col min="3846" max="3846" width="6.85546875" style="130" customWidth="1"/>
    <col min="3847" max="3847" width="32.5703125" style="130" customWidth="1"/>
    <col min="3848" max="3848" width="9.42578125" style="130" customWidth="1"/>
    <col min="3849" max="3849" width="16.5703125" style="130" customWidth="1"/>
    <col min="3850" max="3850" width="0" style="130" hidden="1" customWidth="1"/>
    <col min="3851" max="3851" width="19.140625" style="130" customWidth="1"/>
    <col min="3852" max="3854" width="10" style="130" customWidth="1"/>
    <col min="3855" max="3855" width="11.28515625" style="130" customWidth="1"/>
    <col min="3856" max="4096" width="9.140625" style="130"/>
    <col min="4097" max="4097" width="5.7109375" style="130" customWidth="1"/>
    <col min="4098" max="4098" width="4.85546875" style="130" customWidth="1"/>
    <col min="4099" max="4099" width="0" style="130" hidden="1" customWidth="1"/>
    <col min="4100" max="4100" width="19.7109375" style="130" customWidth="1"/>
    <col min="4101" max="4101" width="8.140625" style="130" customWidth="1"/>
    <col min="4102" max="4102" width="6.85546875" style="130" customWidth="1"/>
    <col min="4103" max="4103" width="32.5703125" style="130" customWidth="1"/>
    <col min="4104" max="4104" width="9.42578125" style="130" customWidth="1"/>
    <col min="4105" max="4105" width="16.5703125" style="130" customWidth="1"/>
    <col min="4106" max="4106" width="0" style="130" hidden="1" customWidth="1"/>
    <col min="4107" max="4107" width="19.140625" style="130" customWidth="1"/>
    <col min="4108" max="4110" width="10" style="130" customWidth="1"/>
    <col min="4111" max="4111" width="11.28515625" style="130" customWidth="1"/>
    <col min="4112" max="4352" width="9.140625" style="130"/>
    <col min="4353" max="4353" width="5.7109375" style="130" customWidth="1"/>
    <col min="4354" max="4354" width="4.85546875" style="130" customWidth="1"/>
    <col min="4355" max="4355" width="0" style="130" hidden="1" customWidth="1"/>
    <col min="4356" max="4356" width="19.7109375" style="130" customWidth="1"/>
    <col min="4357" max="4357" width="8.140625" style="130" customWidth="1"/>
    <col min="4358" max="4358" width="6.85546875" style="130" customWidth="1"/>
    <col min="4359" max="4359" width="32.5703125" style="130" customWidth="1"/>
    <col min="4360" max="4360" width="9.42578125" style="130" customWidth="1"/>
    <col min="4361" max="4361" width="16.5703125" style="130" customWidth="1"/>
    <col min="4362" max="4362" width="0" style="130" hidden="1" customWidth="1"/>
    <col min="4363" max="4363" width="19.140625" style="130" customWidth="1"/>
    <col min="4364" max="4366" width="10" style="130" customWidth="1"/>
    <col min="4367" max="4367" width="11.28515625" style="130" customWidth="1"/>
    <col min="4368" max="4608" width="9.140625" style="130"/>
    <col min="4609" max="4609" width="5.7109375" style="130" customWidth="1"/>
    <col min="4610" max="4610" width="4.85546875" style="130" customWidth="1"/>
    <col min="4611" max="4611" width="0" style="130" hidden="1" customWidth="1"/>
    <col min="4612" max="4612" width="19.7109375" style="130" customWidth="1"/>
    <col min="4613" max="4613" width="8.140625" style="130" customWidth="1"/>
    <col min="4614" max="4614" width="6.85546875" style="130" customWidth="1"/>
    <col min="4615" max="4615" width="32.5703125" style="130" customWidth="1"/>
    <col min="4616" max="4616" width="9.42578125" style="130" customWidth="1"/>
    <col min="4617" max="4617" width="16.5703125" style="130" customWidth="1"/>
    <col min="4618" max="4618" width="0" style="130" hidden="1" customWidth="1"/>
    <col min="4619" max="4619" width="19.140625" style="130" customWidth="1"/>
    <col min="4620" max="4622" width="10" style="130" customWidth="1"/>
    <col min="4623" max="4623" width="11.28515625" style="130" customWidth="1"/>
    <col min="4624" max="4864" width="9.140625" style="130"/>
    <col min="4865" max="4865" width="5.7109375" style="130" customWidth="1"/>
    <col min="4866" max="4866" width="4.85546875" style="130" customWidth="1"/>
    <col min="4867" max="4867" width="0" style="130" hidden="1" customWidth="1"/>
    <col min="4868" max="4868" width="19.7109375" style="130" customWidth="1"/>
    <col min="4869" max="4869" width="8.140625" style="130" customWidth="1"/>
    <col min="4870" max="4870" width="6.85546875" style="130" customWidth="1"/>
    <col min="4871" max="4871" width="32.5703125" style="130" customWidth="1"/>
    <col min="4872" max="4872" width="9.42578125" style="130" customWidth="1"/>
    <col min="4873" max="4873" width="16.5703125" style="130" customWidth="1"/>
    <col min="4874" max="4874" width="0" style="130" hidden="1" customWidth="1"/>
    <col min="4875" max="4875" width="19.140625" style="130" customWidth="1"/>
    <col min="4876" max="4878" width="10" style="130" customWidth="1"/>
    <col min="4879" max="4879" width="11.28515625" style="130" customWidth="1"/>
    <col min="4880" max="5120" width="9.140625" style="130"/>
    <col min="5121" max="5121" width="5.7109375" style="130" customWidth="1"/>
    <col min="5122" max="5122" width="4.85546875" style="130" customWidth="1"/>
    <col min="5123" max="5123" width="0" style="130" hidden="1" customWidth="1"/>
    <col min="5124" max="5124" width="19.7109375" style="130" customWidth="1"/>
    <col min="5125" max="5125" width="8.140625" style="130" customWidth="1"/>
    <col min="5126" max="5126" width="6.85546875" style="130" customWidth="1"/>
    <col min="5127" max="5127" width="32.5703125" style="130" customWidth="1"/>
    <col min="5128" max="5128" width="9.42578125" style="130" customWidth="1"/>
    <col min="5129" max="5129" width="16.5703125" style="130" customWidth="1"/>
    <col min="5130" max="5130" width="0" style="130" hidden="1" customWidth="1"/>
    <col min="5131" max="5131" width="19.140625" style="130" customWidth="1"/>
    <col min="5132" max="5134" width="10" style="130" customWidth="1"/>
    <col min="5135" max="5135" width="11.28515625" style="130" customWidth="1"/>
    <col min="5136" max="5376" width="9.140625" style="130"/>
    <col min="5377" max="5377" width="5.7109375" style="130" customWidth="1"/>
    <col min="5378" max="5378" width="4.85546875" style="130" customWidth="1"/>
    <col min="5379" max="5379" width="0" style="130" hidden="1" customWidth="1"/>
    <col min="5380" max="5380" width="19.7109375" style="130" customWidth="1"/>
    <col min="5381" max="5381" width="8.140625" style="130" customWidth="1"/>
    <col min="5382" max="5382" width="6.85546875" style="130" customWidth="1"/>
    <col min="5383" max="5383" width="32.5703125" style="130" customWidth="1"/>
    <col min="5384" max="5384" width="9.42578125" style="130" customWidth="1"/>
    <col min="5385" max="5385" width="16.5703125" style="130" customWidth="1"/>
    <col min="5386" max="5386" width="0" style="130" hidden="1" customWidth="1"/>
    <col min="5387" max="5387" width="19.140625" style="130" customWidth="1"/>
    <col min="5388" max="5390" width="10" style="130" customWidth="1"/>
    <col min="5391" max="5391" width="11.28515625" style="130" customWidth="1"/>
    <col min="5392" max="5632" width="9.140625" style="130"/>
    <col min="5633" max="5633" width="5.7109375" style="130" customWidth="1"/>
    <col min="5634" max="5634" width="4.85546875" style="130" customWidth="1"/>
    <col min="5635" max="5635" width="0" style="130" hidden="1" customWidth="1"/>
    <col min="5636" max="5636" width="19.7109375" style="130" customWidth="1"/>
    <col min="5637" max="5637" width="8.140625" style="130" customWidth="1"/>
    <col min="5638" max="5638" width="6.85546875" style="130" customWidth="1"/>
    <col min="5639" max="5639" width="32.5703125" style="130" customWidth="1"/>
    <col min="5640" max="5640" width="9.42578125" style="130" customWidth="1"/>
    <col min="5641" max="5641" width="16.5703125" style="130" customWidth="1"/>
    <col min="5642" max="5642" width="0" style="130" hidden="1" customWidth="1"/>
    <col min="5643" max="5643" width="19.140625" style="130" customWidth="1"/>
    <col min="5644" max="5646" width="10" style="130" customWidth="1"/>
    <col min="5647" max="5647" width="11.28515625" style="130" customWidth="1"/>
    <col min="5648" max="5888" width="9.140625" style="130"/>
    <col min="5889" max="5889" width="5.7109375" style="130" customWidth="1"/>
    <col min="5890" max="5890" width="4.85546875" style="130" customWidth="1"/>
    <col min="5891" max="5891" width="0" style="130" hidden="1" customWidth="1"/>
    <col min="5892" max="5892" width="19.7109375" style="130" customWidth="1"/>
    <col min="5893" max="5893" width="8.140625" style="130" customWidth="1"/>
    <col min="5894" max="5894" width="6.85546875" style="130" customWidth="1"/>
    <col min="5895" max="5895" width="32.5703125" style="130" customWidth="1"/>
    <col min="5896" max="5896" width="9.42578125" style="130" customWidth="1"/>
    <col min="5897" max="5897" width="16.5703125" style="130" customWidth="1"/>
    <col min="5898" max="5898" width="0" style="130" hidden="1" customWidth="1"/>
    <col min="5899" max="5899" width="19.140625" style="130" customWidth="1"/>
    <col min="5900" max="5902" width="10" style="130" customWidth="1"/>
    <col min="5903" max="5903" width="11.28515625" style="130" customWidth="1"/>
    <col min="5904" max="6144" width="9.140625" style="130"/>
    <col min="6145" max="6145" width="5.7109375" style="130" customWidth="1"/>
    <col min="6146" max="6146" width="4.85546875" style="130" customWidth="1"/>
    <col min="6147" max="6147" width="0" style="130" hidden="1" customWidth="1"/>
    <col min="6148" max="6148" width="19.7109375" style="130" customWidth="1"/>
    <col min="6149" max="6149" width="8.140625" style="130" customWidth="1"/>
    <col min="6150" max="6150" width="6.85546875" style="130" customWidth="1"/>
    <col min="6151" max="6151" width="32.5703125" style="130" customWidth="1"/>
    <col min="6152" max="6152" width="9.42578125" style="130" customWidth="1"/>
    <col min="6153" max="6153" width="16.5703125" style="130" customWidth="1"/>
    <col min="6154" max="6154" width="0" style="130" hidden="1" customWidth="1"/>
    <col min="6155" max="6155" width="19.140625" style="130" customWidth="1"/>
    <col min="6156" max="6158" width="10" style="130" customWidth="1"/>
    <col min="6159" max="6159" width="11.28515625" style="130" customWidth="1"/>
    <col min="6160" max="6400" width="9.140625" style="130"/>
    <col min="6401" max="6401" width="5.7109375" style="130" customWidth="1"/>
    <col min="6402" max="6402" width="4.85546875" style="130" customWidth="1"/>
    <col min="6403" max="6403" width="0" style="130" hidden="1" customWidth="1"/>
    <col min="6404" max="6404" width="19.7109375" style="130" customWidth="1"/>
    <col min="6405" max="6405" width="8.140625" style="130" customWidth="1"/>
    <col min="6406" max="6406" width="6.85546875" style="130" customWidth="1"/>
    <col min="6407" max="6407" width="32.5703125" style="130" customWidth="1"/>
    <col min="6408" max="6408" width="9.42578125" style="130" customWidth="1"/>
    <col min="6409" max="6409" width="16.5703125" style="130" customWidth="1"/>
    <col min="6410" max="6410" width="0" style="130" hidden="1" customWidth="1"/>
    <col min="6411" max="6411" width="19.140625" style="130" customWidth="1"/>
    <col min="6412" max="6414" width="10" style="130" customWidth="1"/>
    <col min="6415" max="6415" width="11.28515625" style="130" customWidth="1"/>
    <col min="6416" max="6656" width="9.140625" style="130"/>
    <col min="6657" max="6657" width="5.7109375" style="130" customWidth="1"/>
    <col min="6658" max="6658" width="4.85546875" style="130" customWidth="1"/>
    <col min="6659" max="6659" width="0" style="130" hidden="1" customWidth="1"/>
    <col min="6660" max="6660" width="19.7109375" style="130" customWidth="1"/>
    <col min="6661" max="6661" width="8.140625" style="130" customWidth="1"/>
    <col min="6662" max="6662" width="6.85546875" style="130" customWidth="1"/>
    <col min="6663" max="6663" width="32.5703125" style="130" customWidth="1"/>
    <col min="6664" max="6664" width="9.42578125" style="130" customWidth="1"/>
    <col min="6665" max="6665" width="16.5703125" style="130" customWidth="1"/>
    <col min="6666" max="6666" width="0" style="130" hidden="1" customWidth="1"/>
    <col min="6667" max="6667" width="19.140625" style="130" customWidth="1"/>
    <col min="6668" max="6670" width="10" style="130" customWidth="1"/>
    <col min="6671" max="6671" width="11.28515625" style="130" customWidth="1"/>
    <col min="6672" max="6912" width="9.140625" style="130"/>
    <col min="6913" max="6913" width="5.7109375" style="130" customWidth="1"/>
    <col min="6914" max="6914" width="4.85546875" style="130" customWidth="1"/>
    <col min="6915" max="6915" width="0" style="130" hidden="1" customWidth="1"/>
    <col min="6916" max="6916" width="19.7109375" style="130" customWidth="1"/>
    <col min="6917" max="6917" width="8.140625" style="130" customWidth="1"/>
    <col min="6918" max="6918" width="6.85546875" style="130" customWidth="1"/>
    <col min="6919" max="6919" width="32.5703125" style="130" customWidth="1"/>
    <col min="6920" max="6920" width="9.42578125" style="130" customWidth="1"/>
    <col min="6921" max="6921" width="16.5703125" style="130" customWidth="1"/>
    <col min="6922" max="6922" width="0" style="130" hidden="1" customWidth="1"/>
    <col min="6923" max="6923" width="19.140625" style="130" customWidth="1"/>
    <col min="6924" max="6926" width="10" style="130" customWidth="1"/>
    <col min="6927" max="6927" width="11.28515625" style="130" customWidth="1"/>
    <col min="6928" max="7168" width="9.140625" style="130"/>
    <col min="7169" max="7169" width="5.7109375" style="130" customWidth="1"/>
    <col min="7170" max="7170" width="4.85546875" style="130" customWidth="1"/>
    <col min="7171" max="7171" width="0" style="130" hidden="1" customWidth="1"/>
    <col min="7172" max="7172" width="19.7109375" style="130" customWidth="1"/>
    <col min="7173" max="7173" width="8.140625" style="130" customWidth="1"/>
    <col min="7174" max="7174" width="6.85546875" style="130" customWidth="1"/>
    <col min="7175" max="7175" width="32.5703125" style="130" customWidth="1"/>
    <col min="7176" max="7176" width="9.42578125" style="130" customWidth="1"/>
    <col min="7177" max="7177" width="16.5703125" style="130" customWidth="1"/>
    <col min="7178" max="7178" width="0" style="130" hidden="1" customWidth="1"/>
    <col min="7179" max="7179" width="19.140625" style="130" customWidth="1"/>
    <col min="7180" max="7182" width="10" style="130" customWidth="1"/>
    <col min="7183" max="7183" width="11.28515625" style="130" customWidth="1"/>
    <col min="7184" max="7424" width="9.140625" style="130"/>
    <col min="7425" max="7425" width="5.7109375" style="130" customWidth="1"/>
    <col min="7426" max="7426" width="4.85546875" style="130" customWidth="1"/>
    <col min="7427" max="7427" width="0" style="130" hidden="1" customWidth="1"/>
    <col min="7428" max="7428" width="19.7109375" style="130" customWidth="1"/>
    <col min="7429" max="7429" width="8.140625" style="130" customWidth="1"/>
    <col min="7430" max="7430" width="6.85546875" style="130" customWidth="1"/>
    <col min="7431" max="7431" width="32.5703125" style="130" customWidth="1"/>
    <col min="7432" max="7432" width="9.42578125" style="130" customWidth="1"/>
    <col min="7433" max="7433" width="16.5703125" style="130" customWidth="1"/>
    <col min="7434" max="7434" width="0" style="130" hidden="1" customWidth="1"/>
    <col min="7435" max="7435" width="19.140625" style="130" customWidth="1"/>
    <col min="7436" max="7438" width="10" style="130" customWidth="1"/>
    <col min="7439" max="7439" width="11.28515625" style="130" customWidth="1"/>
    <col min="7440" max="7680" width="9.140625" style="130"/>
    <col min="7681" max="7681" width="5.7109375" style="130" customWidth="1"/>
    <col min="7682" max="7682" width="4.85546875" style="130" customWidth="1"/>
    <col min="7683" max="7683" width="0" style="130" hidden="1" customWidth="1"/>
    <col min="7684" max="7684" width="19.7109375" style="130" customWidth="1"/>
    <col min="7685" max="7685" width="8.140625" style="130" customWidth="1"/>
    <col min="7686" max="7686" width="6.85546875" style="130" customWidth="1"/>
    <col min="7687" max="7687" width="32.5703125" style="130" customWidth="1"/>
    <col min="7688" max="7688" width="9.42578125" style="130" customWidth="1"/>
    <col min="7689" max="7689" width="16.5703125" style="130" customWidth="1"/>
    <col min="7690" max="7690" width="0" style="130" hidden="1" customWidth="1"/>
    <col min="7691" max="7691" width="19.140625" style="130" customWidth="1"/>
    <col min="7692" max="7694" width="10" style="130" customWidth="1"/>
    <col min="7695" max="7695" width="11.28515625" style="130" customWidth="1"/>
    <col min="7696" max="7936" width="9.140625" style="130"/>
    <col min="7937" max="7937" width="5.7109375" style="130" customWidth="1"/>
    <col min="7938" max="7938" width="4.85546875" style="130" customWidth="1"/>
    <col min="7939" max="7939" width="0" style="130" hidden="1" customWidth="1"/>
    <col min="7940" max="7940" width="19.7109375" style="130" customWidth="1"/>
    <col min="7941" max="7941" width="8.140625" style="130" customWidth="1"/>
    <col min="7942" max="7942" width="6.85546875" style="130" customWidth="1"/>
    <col min="7943" max="7943" width="32.5703125" style="130" customWidth="1"/>
    <col min="7944" max="7944" width="9.42578125" style="130" customWidth="1"/>
    <col min="7945" max="7945" width="16.5703125" style="130" customWidth="1"/>
    <col min="7946" max="7946" width="0" style="130" hidden="1" customWidth="1"/>
    <col min="7947" max="7947" width="19.140625" style="130" customWidth="1"/>
    <col min="7948" max="7950" width="10" style="130" customWidth="1"/>
    <col min="7951" max="7951" width="11.28515625" style="130" customWidth="1"/>
    <col min="7952" max="8192" width="9.140625" style="130"/>
    <col min="8193" max="8193" width="5.7109375" style="130" customWidth="1"/>
    <col min="8194" max="8194" width="4.85546875" style="130" customWidth="1"/>
    <col min="8195" max="8195" width="0" style="130" hidden="1" customWidth="1"/>
    <col min="8196" max="8196" width="19.7109375" style="130" customWidth="1"/>
    <col min="8197" max="8197" width="8.140625" style="130" customWidth="1"/>
    <col min="8198" max="8198" width="6.85546875" style="130" customWidth="1"/>
    <col min="8199" max="8199" width="32.5703125" style="130" customWidth="1"/>
    <col min="8200" max="8200" width="9.42578125" style="130" customWidth="1"/>
    <col min="8201" max="8201" width="16.5703125" style="130" customWidth="1"/>
    <col min="8202" max="8202" width="0" style="130" hidden="1" customWidth="1"/>
    <col min="8203" max="8203" width="19.140625" style="130" customWidth="1"/>
    <col min="8204" max="8206" width="10" style="130" customWidth="1"/>
    <col min="8207" max="8207" width="11.28515625" style="130" customWidth="1"/>
    <col min="8208" max="8448" width="9.140625" style="130"/>
    <col min="8449" max="8449" width="5.7109375" style="130" customWidth="1"/>
    <col min="8450" max="8450" width="4.85546875" style="130" customWidth="1"/>
    <col min="8451" max="8451" width="0" style="130" hidden="1" customWidth="1"/>
    <col min="8452" max="8452" width="19.7109375" style="130" customWidth="1"/>
    <col min="8453" max="8453" width="8.140625" style="130" customWidth="1"/>
    <col min="8454" max="8454" width="6.85546875" style="130" customWidth="1"/>
    <col min="8455" max="8455" width="32.5703125" style="130" customWidth="1"/>
    <col min="8456" max="8456" width="9.42578125" style="130" customWidth="1"/>
    <col min="8457" max="8457" width="16.5703125" style="130" customWidth="1"/>
    <col min="8458" max="8458" width="0" style="130" hidden="1" customWidth="1"/>
    <col min="8459" max="8459" width="19.140625" style="130" customWidth="1"/>
    <col min="8460" max="8462" width="10" style="130" customWidth="1"/>
    <col min="8463" max="8463" width="11.28515625" style="130" customWidth="1"/>
    <col min="8464" max="8704" width="9.140625" style="130"/>
    <col min="8705" max="8705" width="5.7109375" style="130" customWidth="1"/>
    <col min="8706" max="8706" width="4.85546875" style="130" customWidth="1"/>
    <col min="8707" max="8707" width="0" style="130" hidden="1" customWidth="1"/>
    <col min="8708" max="8708" width="19.7109375" style="130" customWidth="1"/>
    <col min="8709" max="8709" width="8.140625" style="130" customWidth="1"/>
    <col min="8710" max="8710" width="6.85546875" style="130" customWidth="1"/>
    <col min="8711" max="8711" width="32.5703125" style="130" customWidth="1"/>
    <col min="8712" max="8712" width="9.42578125" style="130" customWidth="1"/>
    <col min="8713" max="8713" width="16.5703125" style="130" customWidth="1"/>
    <col min="8714" max="8714" width="0" style="130" hidden="1" customWidth="1"/>
    <col min="8715" max="8715" width="19.140625" style="130" customWidth="1"/>
    <col min="8716" max="8718" width="10" style="130" customWidth="1"/>
    <col min="8719" max="8719" width="11.28515625" style="130" customWidth="1"/>
    <col min="8720" max="8960" width="9.140625" style="130"/>
    <col min="8961" max="8961" width="5.7109375" style="130" customWidth="1"/>
    <col min="8962" max="8962" width="4.85546875" style="130" customWidth="1"/>
    <col min="8963" max="8963" width="0" style="130" hidden="1" customWidth="1"/>
    <col min="8964" max="8964" width="19.7109375" style="130" customWidth="1"/>
    <col min="8965" max="8965" width="8.140625" style="130" customWidth="1"/>
    <col min="8966" max="8966" width="6.85546875" style="130" customWidth="1"/>
    <col min="8967" max="8967" width="32.5703125" style="130" customWidth="1"/>
    <col min="8968" max="8968" width="9.42578125" style="130" customWidth="1"/>
    <col min="8969" max="8969" width="16.5703125" style="130" customWidth="1"/>
    <col min="8970" max="8970" width="0" style="130" hidden="1" customWidth="1"/>
    <col min="8971" max="8971" width="19.140625" style="130" customWidth="1"/>
    <col min="8972" max="8974" width="10" style="130" customWidth="1"/>
    <col min="8975" max="8975" width="11.28515625" style="130" customWidth="1"/>
    <col min="8976" max="9216" width="9.140625" style="130"/>
    <col min="9217" max="9217" width="5.7109375" style="130" customWidth="1"/>
    <col min="9218" max="9218" width="4.85546875" style="130" customWidth="1"/>
    <col min="9219" max="9219" width="0" style="130" hidden="1" customWidth="1"/>
    <col min="9220" max="9220" width="19.7109375" style="130" customWidth="1"/>
    <col min="9221" max="9221" width="8.140625" style="130" customWidth="1"/>
    <col min="9222" max="9222" width="6.85546875" style="130" customWidth="1"/>
    <col min="9223" max="9223" width="32.5703125" style="130" customWidth="1"/>
    <col min="9224" max="9224" width="9.42578125" style="130" customWidth="1"/>
    <col min="9225" max="9225" width="16.5703125" style="130" customWidth="1"/>
    <col min="9226" max="9226" width="0" style="130" hidden="1" customWidth="1"/>
    <col min="9227" max="9227" width="19.140625" style="130" customWidth="1"/>
    <col min="9228" max="9230" width="10" style="130" customWidth="1"/>
    <col min="9231" max="9231" width="11.28515625" style="130" customWidth="1"/>
    <col min="9232" max="9472" width="9.140625" style="130"/>
    <col min="9473" max="9473" width="5.7109375" style="130" customWidth="1"/>
    <col min="9474" max="9474" width="4.85546875" style="130" customWidth="1"/>
    <col min="9475" max="9475" width="0" style="130" hidden="1" customWidth="1"/>
    <col min="9476" max="9476" width="19.7109375" style="130" customWidth="1"/>
    <col min="9477" max="9477" width="8.140625" style="130" customWidth="1"/>
    <col min="9478" max="9478" width="6.85546875" style="130" customWidth="1"/>
    <col min="9479" max="9479" width="32.5703125" style="130" customWidth="1"/>
    <col min="9480" max="9480" width="9.42578125" style="130" customWidth="1"/>
    <col min="9481" max="9481" width="16.5703125" style="130" customWidth="1"/>
    <col min="9482" max="9482" width="0" style="130" hidden="1" customWidth="1"/>
    <col min="9483" max="9483" width="19.140625" style="130" customWidth="1"/>
    <col min="9484" max="9486" width="10" style="130" customWidth="1"/>
    <col min="9487" max="9487" width="11.28515625" style="130" customWidth="1"/>
    <col min="9488" max="9728" width="9.140625" style="130"/>
    <col min="9729" max="9729" width="5.7109375" style="130" customWidth="1"/>
    <col min="9730" max="9730" width="4.85546875" style="130" customWidth="1"/>
    <col min="9731" max="9731" width="0" style="130" hidden="1" customWidth="1"/>
    <col min="9732" max="9732" width="19.7109375" style="130" customWidth="1"/>
    <col min="9733" max="9733" width="8.140625" style="130" customWidth="1"/>
    <col min="9734" max="9734" width="6.85546875" style="130" customWidth="1"/>
    <col min="9735" max="9735" width="32.5703125" style="130" customWidth="1"/>
    <col min="9736" max="9736" width="9.42578125" style="130" customWidth="1"/>
    <col min="9737" max="9737" width="16.5703125" style="130" customWidth="1"/>
    <col min="9738" max="9738" width="0" style="130" hidden="1" customWidth="1"/>
    <col min="9739" max="9739" width="19.140625" style="130" customWidth="1"/>
    <col min="9740" max="9742" width="10" style="130" customWidth="1"/>
    <col min="9743" max="9743" width="11.28515625" style="130" customWidth="1"/>
    <col min="9744" max="9984" width="9.140625" style="130"/>
    <col min="9985" max="9985" width="5.7109375" style="130" customWidth="1"/>
    <col min="9986" max="9986" width="4.85546875" style="130" customWidth="1"/>
    <col min="9987" max="9987" width="0" style="130" hidden="1" customWidth="1"/>
    <col min="9988" max="9988" width="19.7109375" style="130" customWidth="1"/>
    <col min="9989" max="9989" width="8.140625" style="130" customWidth="1"/>
    <col min="9990" max="9990" width="6.85546875" style="130" customWidth="1"/>
    <col min="9991" max="9991" width="32.5703125" style="130" customWidth="1"/>
    <col min="9992" max="9992" width="9.42578125" style="130" customWidth="1"/>
    <col min="9993" max="9993" width="16.5703125" style="130" customWidth="1"/>
    <col min="9994" max="9994" width="0" style="130" hidden="1" customWidth="1"/>
    <col min="9995" max="9995" width="19.140625" style="130" customWidth="1"/>
    <col min="9996" max="9998" width="10" style="130" customWidth="1"/>
    <col min="9999" max="9999" width="11.28515625" style="130" customWidth="1"/>
    <col min="10000" max="10240" width="9.140625" style="130"/>
    <col min="10241" max="10241" width="5.7109375" style="130" customWidth="1"/>
    <col min="10242" max="10242" width="4.85546875" style="130" customWidth="1"/>
    <col min="10243" max="10243" width="0" style="130" hidden="1" customWidth="1"/>
    <col min="10244" max="10244" width="19.7109375" style="130" customWidth="1"/>
    <col min="10245" max="10245" width="8.140625" style="130" customWidth="1"/>
    <col min="10246" max="10246" width="6.85546875" style="130" customWidth="1"/>
    <col min="10247" max="10247" width="32.5703125" style="130" customWidth="1"/>
    <col min="10248" max="10248" width="9.42578125" style="130" customWidth="1"/>
    <col min="10249" max="10249" width="16.5703125" style="130" customWidth="1"/>
    <col min="10250" max="10250" width="0" style="130" hidden="1" customWidth="1"/>
    <col min="10251" max="10251" width="19.140625" style="130" customWidth="1"/>
    <col min="10252" max="10254" width="10" style="130" customWidth="1"/>
    <col min="10255" max="10255" width="11.28515625" style="130" customWidth="1"/>
    <col min="10256" max="10496" width="9.140625" style="130"/>
    <col min="10497" max="10497" width="5.7109375" style="130" customWidth="1"/>
    <col min="10498" max="10498" width="4.85546875" style="130" customWidth="1"/>
    <col min="10499" max="10499" width="0" style="130" hidden="1" customWidth="1"/>
    <col min="10500" max="10500" width="19.7109375" style="130" customWidth="1"/>
    <col min="10501" max="10501" width="8.140625" style="130" customWidth="1"/>
    <col min="10502" max="10502" width="6.85546875" style="130" customWidth="1"/>
    <col min="10503" max="10503" width="32.5703125" style="130" customWidth="1"/>
    <col min="10504" max="10504" width="9.42578125" style="130" customWidth="1"/>
    <col min="10505" max="10505" width="16.5703125" style="130" customWidth="1"/>
    <col min="10506" max="10506" width="0" style="130" hidden="1" customWidth="1"/>
    <col min="10507" max="10507" width="19.140625" style="130" customWidth="1"/>
    <col min="10508" max="10510" width="10" style="130" customWidth="1"/>
    <col min="10511" max="10511" width="11.28515625" style="130" customWidth="1"/>
    <col min="10512" max="10752" width="9.140625" style="130"/>
    <col min="10753" max="10753" width="5.7109375" style="130" customWidth="1"/>
    <col min="10754" max="10754" width="4.85546875" style="130" customWidth="1"/>
    <col min="10755" max="10755" width="0" style="130" hidden="1" customWidth="1"/>
    <col min="10756" max="10756" width="19.7109375" style="130" customWidth="1"/>
    <col min="10757" max="10757" width="8.140625" style="130" customWidth="1"/>
    <col min="10758" max="10758" width="6.85546875" style="130" customWidth="1"/>
    <col min="10759" max="10759" width="32.5703125" style="130" customWidth="1"/>
    <col min="10760" max="10760" width="9.42578125" style="130" customWidth="1"/>
    <col min="10761" max="10761" width="16.5703125" style="130" customWidth="1"/>
    <col min="10762" max="10762" width="0" style="130" hidden="1" customWidth="1"/>
    <col min="10763" max="10763" width="19.140625" style="130" customWidth="1"/>
    <col min="10764" max="10766" width="10" style="130" customWidth="1"/>
    <col min="10767" max="10767" width="11.28515625" style="130" customWidth="1"/>
    <col min="10768" max="11008" width="9.140625" style="130"/>
    <col min="11009" max="11009" width="5.7109375" style="130" customWidth="1"/>
    <col min="11010" max="11010" width="4.85546875" style="130" customWidth="1"/>
    <col min="11011" max="11011" width="0" style="130" hidden="1" customWidth="1"/>
    <col min="11012" max="11012" width="19.7109375" style="130" customWidth="1"/>
    <col min="11013" max="11013" width="8.140625" style="130" customWidth="1"/>
    <col min="11014" max="11014" width="6.85546875" style="130" customWidth="1"/>
    <col min="11015" max="11015" width="32.5703125" style="130" customWidth="1"/>
    <col min="11016" max="11016" width="9.42578125" style="130" customWidth="1"/>
    <col min="11017" max="11017" width="16.5703125" style="130" customWidth="1"/>
    <col min="11018" max="11018" width="0" style="130" hidden="1" customWidth="1"/>
    <col min="11019" max="11019" width="19.140625" style="130" customWidth="1"/>
    <col min="11020" max="11022" width="10" style="130" customWidth="1"/>
    <col min="11023" max="11023" width="11.28515625" style="130" customWidth="1"/>
    <col min="11024" max="11264" width="9.140625" style="130"/>
    <col min="11265" max="11265" width="5.7109375" style="130" customWidth="1"/>
    <col min="11266" max="11266" width="4.85546875" style="130" customWidth="1"/>
    <col min="11267" max="11267" width="0" style="130" hidden="1" customWidth="1"/>
    <col min="11268" max="11268" width="19.7109375" style="130" customWidth="1"/>
    <col min="11269" max="11269" width="8.140625" style="130" customWidth="1"/>
    <col min="11270" max="11270" width="6.85546875" style="130" customWidth="1"/>
    <col min="11271" max="11271" width="32.5703125" style="130" customWidth="1"/>
    <col min="11272" max="11272" width="9.42578125" style="130" customWidth="1"/>
    <col min="11273" max="11273" width="16.5703125" style="130" customWidth="1"/>
    <col min="11274" max="11274" width="0" style="130" hidden="1" customWidth="1"/>
    <col min="11275" max="11275" width="19.140625" style="130" customWidth="1"/>
    <col min="11276" max="11278" width="10" style="130" customWidth="1"/>
    <col min="11279" max="11279" width="11.28515625" style="130" customWidth="1"/>
    <col min="11280" max="11520" width="9.140625" style="130"/>
    <col min="11521" max="11521" width="5.7109375" style="130" customWidth="1"/>
    <col min="11522" max="11522" width="4.85546875" style="130" customWidth="1"/>
    <col min="11523" max="11523" width="0" style="130" hidden="1" customWidth="1"/>
    <col min="11524" max="11524" width="19.7109375" style="130" customWidth="1"/>
    <col min="11525" max="11525" width="8.140625" style="130" customWidth="1"/>
    <col min="11526" max="11526" width="6.85546875" style="130" customWidth="1"/>
    <col min="11527" max="11527" width="32.5703125" style="130" customWidth="1"/>
    <col min="11528" max="11528" width="9.42578125" style="130" customWidth="1"/>
    <col min="11529" max="11529" width="16.5703125" style="130" customWidth="1"/>
    <col min="11530" max="11530" width="0" style="130" hidden="1" customWidth="1"/>
    <col min="11531" max="11531" width="19.140625" style="130" customWidth="1"/>
    <col min="11532" max="11534" width="10" style="130" customWidth="1"/>
    <col min="11535" max="11535" width="11.28515625" style="130" customWidth="1"/>
    <col min="11536" max="11776" width="9.140625" style="130"/>
    <col min="11777" max="11777" width="5.7109375" style="130" customWidth="1"/>
    <col min="11778" max="11778" width="4.85546875" style="130" customWidth="1"/>
    <col min="11779" max="11779" width="0" style="130" hidden="1" customWidth="1"/>
    <col min="11780" max="11780" width="19.7109375" style="130" customWidth="1"/>
    <col min="11781" max="11781" width="8.140625" style="130" customWidth="1"/>
    <col min="11782" max="11782" width="6.85546875" style="130" customWidth="1"/>
    <col min="11783" max="11783" width="32.5703125" style="130" customWidth="1"/>
    <col min="11784" max="11784" width="9.42578125" style="130" customWidth="1"/>
    <col min="11785" max="11785" width="16.5703125" style="130" customWidth="1"/>
    <col min="11786" max="11786" width="0" style="130" hidden="1" customWidth="1"/>
    <col min="11787" max="11787" width="19.140625" style="130" customWidth="1"/>
    <col min="11788" max="11790" width="10" style="130" customWidth="1"/>
    <col min="11791" max="11791" width="11.28515625" style="130" customWidth="1"/>
    <col min="11792" max="12032" width="9.140625" style="130"/>
    <col min="12033" max="12033" width="5.7109375" style="130" customWidth="1"/>
    <col min="12034" max="12034" width="4.85546875" style="130" customWidth="1"/>
    <col min="12035" max="12035" width="0" style="130" hidden="1" customWidth="1"/>
    <col min="12036" max="12036" width="19.7109375" style="130" customWidth="1"/>
    <col min="12037" max="12037" width="8.140625" style="130" customWidth="1"/>
    <col min="12038" max="12038" width="6.85546875" style="130" customWidth="1"/>
    <col min="12039" max="12039" width="32.5703125" style="130" customWidth="1"/>
    <col min="12040" max="12040" width="9.42578125" style="130" customWidth="1"/>
    <col min="12041" max="12041" width="16.5703125" style="130" customWidth="1"/>
    <col min="12042" max="12042" width="0" style="130" hidden="1" customWidth="1"/>
    <col min="12043" max="12043" width="19.140625" style="130" customWidth="1"/>
    <col min="12044" max="12046" width="10" style="130" customWidth="1"/>
    <col min="12047" max="12047" width="11.28515625" style="130" customWidth="1"/>
    <col min="12048" max="12288" width="9.140625" style="130"/>
    <col min="12289" max="12289" width="5.7109375" style="130" customWidth="1"/>
    <col min="12290" max="12290" width="4.85546875" style="130" customWidth="1"/>
    <col min="12291" max="12291" width="0" style="130" hidden="1" customWidth="1"/>
    <col min="12292" max="12292" width="19.7109375" style="130" customWidth="1"/>
    <col min="12293" max="12293" width="8.140625" style="130" customWidth="1"/>
    <col min="12294" max="12294" width="6.85546875" style="130" customWidth="1"/>
    <col min="12295" max="12295" width="32.5703125" style="130" customWidth="1"/>
    <col min="12296" max="12296" width="9.42578125" style="130" customWidth="1"/>
    <col min="12297" max="12297" width="16.5703125" style="130" customWidth="1"/>
    <col min="12298" max="12298" width="0" style="130" hidden="1" customWidth="1"/>
    <col min="12299" max="12299" width="19.140625" style="130" customWidth="1"/>
    <col min="12300" max="12302" width="10" style="130" customWidth="1"/>
    <col min="12303" max="12303" width="11.28515625" style="130" customWidth="1"/>
    <col min="12304" max="12544" width="9.140625" style="130"/>
    <col min="12545" max="12545" width="5.7109375" style="130" customWidth="1"/>
    <col min="12546" max="12546" width="4.85546875" style="130" customWidth="1"/>
    <col min="12547" max="12547" width="0" style="130" hidden="1" customWidth="1"/>
    <col min="12548" max="12548" width="19.7109375" style="130" customWidth="1"/>
    <col min="12549" max="12549" width="8.140625" style="130" customWidth="1"/>
    <col min="12550" max="12550" width="6.85546875" style="130" customWidth="1"/>
    <col min="12551" max="12551" width="32.5703125" style="130" customWidth="1"/>
    <col min="12552" max="12552" width="9.42578125" style="130" customWidth="1"/>
    <col min="12553" max="12553" width="16.5703125" style="130" customWidth="1"/>
    <col min="12554" max="12554" width="0" style="130" hidden="1" customWidth="1"/>
    <col min="12555" max="12555" width="19.140625" style="130" customWidth="1"/>
    <col min="12556" max="12558" width="10" style="130" customWidth="1"/>
    <col min="12559" max="12559" width="11.28515625" style="130" customWidth="1"/>
    <col min="12560" max="12800" width="9.140625" style="130"/>
    <col min="12801" max="12801" width="5.7109375" style="130" customWidth="1"/>
    <col min="12802" max="12802" width="4.85546875" style="130" customWidth="1"/>
    <col min="12803" max="12803" width="0" style="130" hidden="1" customWidth="1"/>
    <col min="12804" max="12804" width="19.7109375" style="130" customWidth="1"/>
    <col min="12805" max="12805" width="8.140625" style="130" customWidth="1"/>
    <col min="12806" max="12806" width="6.85546875" style="130" customWidth="1"/>
    <col min="12807" max="12807" width="32.5703125" style="130" customWidth="1"/>
    <col min="12808" max="12808" width="9.42578125" style="130" customWidth="1"/>
    <col min="12809" max="12809" width="16.5703125" style="130" customWidth="1"/>
    <col min="12810" max="12810" width="0" style="130" hidden="1" customWidth="1"/>
    <col min="12811" max="12811" width="19.140625" style="130" customWidth="1"/>
    <col min="12812" max="12814" width="10" style="130" customWidth="1"/>
    <col min="12815" max="12815" width="11.28515625" style="130" customWidth="1"/>
    <col min="12816" max="13056" width="9.140625" style="130"/>
    <col min="13057" max="13057" width="5.7109375" style="130" customWidth="1"/>
    <col min="13058" max="13058" width="4.85546875" style="130" customWidth="1"/>
    <col min="13059" max="13059" width="0" style="130" hidden="1" customWidth="1"/>
    <col min="13060" max="13060" width="19.7109375" style="130" customWidth="1"/>
    <col min="13061" max="13061" width="8.140625" style="130" customWidth="1"/>
    <col min="13062" max="13062" width="6.85546875" style="130" customWidth="1"/>
    <col min="13063" max="13063" width="32.5703125" style="130" customWidth="1"/>
    <col min="13064" max="13064" width="9.42578125" style="130" customWidth="1"/>
    <col min="13065" max="13065" width="16.5703125" style="130" customWidth="1"/>
    <col min="13066" max="13066" width="0" style="130" hidden="1" customWidth="1"/>
    <col min="13067" max="13067" width="19.140625" style="130" customWidth="1"/>
    <col min="13068" max="13070" width="10" style="130" customWidth="1"/>
    <col min="13071" max="13071" width="11.28515625" style="130" customWidth="1"/>
    <col min="13072" max="13312" width="9.140625" style="130"/>
    <col min="13313" max="13313" width="5.7109375" style="130" customWidth="1"/>
    <col min="13314" max="13314" width="4.85546875" style="130" customWidth="1"/>
    <col min="13315" max="13315" width="0" style="130" hidden="1" customWidth="1"/>
    <col min="13316" max="13316" width="19.7109375" style="130" customWidth="1"/>
    <col min="13317" max="13317" width="8.140625" style="130" customWidth="1"/>
    <col min="13318" max="13318" width="6.85546875" style="130" customWidth="1"/>
    <col min="13319" max="13319" width="32.5703125" style="130" customWidth="1"/>
    <col min="13320" max="13320" width="9.42578125" style="130" customWidth="1"/>
    <col min="13321" max="13321" width="16.5703125" style="130" customWidth="1"/>
    <col min="13322" max="13322" width="0" style="130" hidden="1" customWidth="1"/>
    <col min="13323" max="13323" width="19.140625" style="130" customWidth="1"/>
    <col min="13324" max="13326" width="10" style="130" customWidth="1"/>
    <col min="13327" max="13327" width="11.28515625" style="130" customWidth="1"/>
    <col min="13328" max="13568" width="9.140625" style="130"/>
    <col min="13569" max="13569" width="5.7109375" style="130" customWidth="1"/>
    <col min="13570" max="13570" width="4.85546875" style="130" customWidth="1"/>
    <col min="13571" max="13571" width="0" style="130" hidden="1" customWidth="1"/>
    <col min="13572" max="13572" width="19.7109375" style="130" customWidth="1"/>
    <col min="13573" max="13573" width="8.140625" style="130" customWidth="1"/>
    <col min="13574" max="13574" width="6.85546875" style="130" customWidth="1"/>
    <col min="13575" max="13575" width="32.5703125" style="130" customWidth="1"/>
    <col min="13576" max="13576" width="9.42578125" style="130" customWidth="1"/>
    <col min="13577" max="13577" width="16.5703125" style="130" customWidth="1"/>
    <col min="13578" max="13578" width="0" style="130" hidden="1" customWidth="1"/>
    <col min="13579" max="13579" width="19.140625" style="130" customWidth="1"/>
    <col min="13580" max="13582" width="10" style="130" customWidth="1"/>
    <col min="13583" max="13583" width="11.28515625" style="130" customWidth="1"/>
    <col min="13584" max="13824" width="9.140625" style="130"/>
    <col min="13825" max="13825" width="5.7109375" style="130" customWidth="1"/>
    <col min="13826" max="13826" width="4.85546875" style="130" customWidth="1"/>
    <col min="13827" max="13827" width="0" style="130" hidden="1" customWidth="1"/>
    <col min="13828" max="13828" width="19.7109375" style="130" customWidth="1"/>
    <col min="13829" max="13829" width="8.140625" style="130" customWidth="1"/>
    <col min="13830" max="13830" width="6.85546875" style="130" customWidth="1"/>
    <col min="13831" max="13831" width="32.5703125" style="130" customWidth="1"/>
    <col min="13832" max="13832" width="9.42578125" style="130" customWidth="1"/>
    <col min="13833" max="13833" width="16.5703125" style="130" customWidth="1"/>
    <col min="13834" max="13834" width="0" style="130" hidden="1" customWidth="1"/>
    <col min="13835" max="13835" width="19.140625" style="130" customWidth="1"/>
    <col min="13836" max="13838" width="10" style="130" customWidth="1"/>
    <col min="13839" max="13839" width="11.28515625" style="130" customWidth="1"/>
    <col min="13840" max="14080" width="9.140625" style="130"/>
    <col min="14081" max="14081" width="5.7109375" style="130" customWidth="1"/>
    <col min="14082" max="14082" width="4.85546875" style="130" customWidth="1"/>
    <col min="14083" max="14083" width="0" style="130" hidden="1" customWidth="1"/>
    <col min="14084" max="14084" width="19.7109375" style="130" customWidth="1"/>
    <col min="14085" max="14085" width="8.140625" style="130" customWidth="1"/>
    <col min="14086" max="14086" width="6.85546875" style="130" customWidth="1"/>
    <col min="14087" max="14087" width="32.5703125" style="130" customWidth="1"/>
    <col min="14088" max="14088" width="9.42578125" style="130" customWidth="1"/>
    <col min="14089" max="14089" width="16.5703125" style="130" customWidth="1"/>
    <col min="14090" max="14090" width="0" style="130" hidden="1" customWidth="1"/>
    <col min="14091" max="14091" width="19.140625" style="130" customWidth="1"/>
    <col min="14092" max="14094" width="10" style="130" customWidth="1"/>
    <col min="14095" max="14095" width="11.28515625" style="130" customWidth="1"/>
    <col min="14096" max="14336" width="9.140625" style="130"/>
    <col min="14337" max="14337" width="5.7109375" style="130" customWidth="1"/>
    <col min="14338" max="14338" width="4.85546875" style="130" customWidth="1"/>
    <col min="14339" max="14339" width="0" style="130" hidden="1" customWidth="1"/>
    <col min="14340" max="14340" width="19.7109375" style="130" customWidth="1"/>
    <col min="14341" max="14341" width="8.140625" style="130" customWidth="1"/>
    <col min="14342" max="14342" width="6.85546875" style="130" customWidth="1"/>
    <col min="14343" max="14343" width="32.5703125" style="130" customWidth="1"/>
    <col min="14344" max="14344" width="9.42578125" style="130" customWidth="1"/>
    <col min="14345" max="14345" width="16.5703125" style="130" customWidth="1"/>
    <col min="14346" max="14346" width="0" style="130" hidden="1" customWidth="1"/>
    <col min="14347" max="14347" width="19.140625" style="130" customWidth="1"/>
    <col min="14348" max="14350" width="10" style="130" customWidth="1"/>
    <col min="14351" max="14351" width="11.28515625" style="130" customWidth="1"/>
    <col min="14352" max="14592" width="9.140625" style="130"/>
    <col min="14593" max="14593" width="5.7109375" style="130" customWidth="1"/>
    <col min="14594" max="14594" width="4.85546875" style="130" customWidth="1"/>
    <col min="14595" max="14595" width="0" style="130" hidden="1" customWidth="1"/>
    <col min="14596" max="14596" width="19.7109375" style="130" customWidth="1"/>
    <col min="14597" max="14597" width="8.140625" style="130" customWidth="1"/>
    <col min="14598" max="14598" width="6.85546875" style="130" customWidth="1"/>
    <col min="14599" max="14599" width="32.5703125" style="130" customWidth="1"/>
    <col min="14600" max="14600" width="9.42578125" style="130" customWidth="1"/>
    <col min="14601" max="14601" width="16.5703125" style="130" customWidth="1"/>
    <col min="14602" max="14602" width="0" style="130" hidden="1" customWidth="1"/>
    <col min="14603" max="14603" width="19.140625" style="130" customWidth="1"/>
    <col min="14604" max="14606" width="10" style="130" customWidth="1"/>
    <col min="14607" max="14607" width="11.28515625" style="130" customWidth="1"/>
    <col min="14608" max="14848" width="9.140625" style="130"/>
    <col min="14849" max="14849" width="5.7109375" style="130" customWidth="1"/>
    <col min="14850" max="14850" width="4.85546875" style="130" customWidth="1"/>
    <col min="14851" max="14851" width="0" style="130" hidden="1" customWidth="1"/>
    <col min="14852" max="14852" width="19.7109375" style="130" customWidth="1"/>
    <col min="14853" max="14853" width="8.140625" style="130" customWidth="1"/>
    <col min="14854" max="14854" width="6.85546875" style="130" customWidth="1"/>
    <col min="14855" max="14855" width="32.5703125" style="130" customWidth="1"/>
    <col min="14856" max="14856" width="9.42578125" style="130" customWidth="1"/>
    <col min="14857" max="14857" width="16.5703125" style="130" customWidth="1"/>
    <col min="14858" max="14858" width="0" style="130" hidden="1" customWidth="1"/>
    <col min="14859" max="14859" width="19.140625" style="130" customWidth="1"/>
    <col min="14860" max="14862" width="10" style="130" customWidth="1"/>
    <col min="14863" max="14863" width="11.28515625" style="130" customWidth="1"/>
    <col min="14864" max="15104" width="9.140625" style="130"/>
    <col min="15105" max="15105" width="5.7109375" style="130" customWidth="1"/>
    <col min="15106" max="15106" width="4.85546875" style="130" customWidth="1"/>
    <col min="15107" max="15107" width="0" style="130" hidden="1" customWidth="1"/>
    <col min="15108" max="15108" width="19.7109375" style="130" customWidth="1"/>
    <col min="15109" max="15109" width="8.140625" style="130" customWidth="1"/>
    <col min="15110" max="15110" width="6.85546875" style="130" customWidth="1"/>
    <col min="15111" max="15111" width="32.5703125" style="130" customWidth="1"/>
    <col min="15112" max="15112" width="9.42578125" style="130" customWidth="1"/>
    <col min="15113" max="15113" width="16.5703125" style="130" customWidth="1"/>
    <col min="15114" max="15114" width="0" style="130" hidden="1" customWidth="1"/>
    <col min="15115" max="15115" width="19.140625" style="130" customWidth="1"/>
    <col min="15116" max="15118" width="10" style="130" customWidth="1"/>
    <col min="15119" max="15119" width="11.28515625" style="130" customWidth="1"/>
    <col min="15120" max="15360" width="9.140625" style="130"/>
    <col min="15361" max="15361" width="5.7109375" style="130" customWidth="1"/>
    <col min="15362" max="15362" width="4.85546875" style="130" customWidth="1"/>
    <col min="15363" max="15363" width="0" style="130" hidden="1" customWidth="1"/>
    <col min="15364" max="15364" width="19.7109375" style="130" customWidth="1"/>
    <col min="15365" max="15365" width="8.140625" style="130" customWidth="1"/>
    <col min="15366" max="15366" width="6.85546875" style="130" customWidth="1"/>
    <col min="15367" max="15367" width="32.5703125" style="130" customWidth="1"/>
    <col min="15368" max="15368" width="9.42578125" style="130" customWidth="1"/>
    <col min="15369" max="15369" width="16.5703125" style="130" customWidth="1"/>
    <col min="15370" max="15370" width="0" style="130" hidden="1" customWidth="1"/>
    <col min="15371" max="15371" width="19.140625" style="130" customWidth="1"/>
    <col min="15372" max="15374" width="10" style="130" customWidth="1"/>
    <col min="15375" max="15375" width="11.28515625" style="130" customWidth="1"/>
    <col min="15376" max="15616" width="9.140625" style="130"/>
    <col min="15617" max="15617" width="5.7109375" style="130" customWidth="1"/>
    <col min="15618" max="15618" width="4.85546875" style="130" customWidth="1"/>
    <col min="15619" max="15619" width="0" style="130" hidden="1" customWidth="1"/>
    <col min="15620" max="15620" width="19.7109375" style="130" customWidth="1"/>
    <col min="15621" max="15621" width="8.140625" style="130" customWidth="1"/>
    <col min="15622" max="15622" width="6.85546875" style="130" customWidth="1"/>
    <col min="15623" max="15623" width="32.5703125" style="130" customWidth="1"/>
    <col min="15624" max="15624" width="9.42578125" style="130" customWidth="1"/>
    <col min="15625" max="15625" width="16.5703125" style="130" customWidth="1"/>
    <col min="15626" max="15626" width="0" style="130" hidden="1" customWidth="1"/>
    <col min="15627" max="15627" width="19.140625" style="130" customWidth="1"/>
    <col min="15628" max="15630" width="10" style="130" customWidth="1"/>
    <col min="15631" max="15631" width="11.28515625" style="130" customWidth="1"/>
    <col min="15632" max="15872" width="9.140625" style="130"/>
    <col min="15873" max="15873" width="5.7109375" style="130" customWidth="1"/>
    <col min="15874" max="15874" width="4.85546875" style="130" customWidth="1"/>
    <col min="15875" max="15875" width="0" style="130" hidden="1" customWidth="1"/>
    <col min="15876" max="15876" width="19.7109375" style="130" customWidth="1"/>
    <col min="15877" max="15877" width="8.140625" style="130" customWidth="1"/>
    <col min="15878" max="15878" width="6.85546875" style="130" customWidth="1"/>
    <col min="15879" max="15879" width="32.5703125" style="130" customWidth="1"/>
    <col min="15880" max="15880" width="9.42578125" style="130" customWidth="1"/>
    <col min="15881" max="15881" width="16.5703125" style="130" customWidth="1"/>
    <col min="15882" max="15882" width="0" style="130" hidden="1" customWidth="1"/>
    <col min="15883" max="15883" width="19.140625" style="130" customWidth="1"/>
    <col min="15884" max="15886" width="10" style="130" customWidth="1"/>
    <col min="15887" max="15887" width="11.28515625" style="130" customWidth="1"/>
    <col min="15888" max="16128" width="9.140625" style="130"/>
    <col min="16129" max="16129" width="5.7109375" style="130" customWidth="1"/>
    <col min="16130" max="16130" width="4.85546875" style="130" customWidth="1"/>
    <col min="16131" max="16131" width="0" style="130" hidden="1" customWidth="1"/>
    <col min="16132" max="16132" width="19.7109375" style="130" customWidth="1"/>
    <col min="16133" max="16133" width="8.140625" style="130" customWidth="1"/>
    <col min="16134" max="16134" width="6.85546875" style="130" customWidth="1"/>
    <col min="16135" max="16135" width="32.5703125" style="130" customWidth="1"/>
    <col min="16136" max="16136" width="9.42578125" style="130" customWidth="1"/>
    <col min="16137" max="16137" width="16.5703125" style="130" customWidth="1"/>
    <col min="16138" max="16138" width="0" style="130" hidden="1" customWidth="1"/>
    <col min="16139" max="16139" width="19.140625" style="130" customWidth="1"/>
    <col min="16140" max="16142" width="10" style="130" customWidth="1"/>
    <col min="16143" max="16143" width="11.28515625" style="130" customWidth="1"/>
    <col min="16144" max="16384" width="9.140625" style="130"/>
  </cols>
  <sheetData>
    <row r="1" spans="1:15" ht="81.75" customHeight="1">
      <c r="A1" s="129" t="s">
        <v>256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</row>
    <row r="2" spans="1:15" ht="19.5" customHeight="1">
      <c r="A2" s="131" t="s">
        <v>257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</row>
    <row r="3" spans="1:15" s="132" customFormat="1" ht="18" customHeight="1">
      <c r="A3" s="131" t="s">
        <v>321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1:15" s="132" customFormat="1" ht="18" customHeight="1">
      <c r="A4" s="133" t="s">
        <v>259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5" s="135" customFormat="1" ht="21.75" customHeight="1">
      <c r="A5" s="134" t="s">
        <v>322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</row>
    <row r="6" spans="1:15" s="135" customFormat="1" ht="15" customHeight="1">
      <c r="A6" s="136" t="s">
        <v>261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</row>
    <row r="7" spans="1:15" s="149" customFormat="1" ht="15" customHeight="1">
      <c r="A7" s="138" t="s">
        <v>3</v>
      </c>
      <c r="B7" s="139"/>
      <c r="C7" s="140"/>
      <c r="D7" s="141"/>
      <c r="E7" s="142"/>
      <c r="F7" s="143"/>
      <c r="G7" s="142"/>
      <c r="H7" s="144"/>
      <c r="I7" s="144"/>
      <c r="J7" s="145"/>
      <c r="K7" s="146"/>
      <c r="L7" s="147"/>
      <c r="M7" s="147"/>
      <c r="N7" s="147"/>
      <c r="O7" s="148" t="s">
        <v>323</v>
      </c>
    </row>
    <row r="8" spans="1:15" ht="15" customHeight="1">
      <c r="A8" s="150" t="s">
        <v>265</v>
      </c>
      <c r="B8" s="151"/>
      <c r="C8" s="151" t="s">
        <v>6</v>
      </c>
      <c r="D8" s="152" t="s">
        <v>266</v>
      </c>
      <c r="E8" s="152" t="s">
        <v>9</v>
      </c>
      <c r="F8" s="153" t="s">
        <v>10</v>
      </c>
      <c r="G8" s="152" t="s">
        <v>267</v>
      </c>
      <c r="H8" s="152" t="s">
        <v>9</v>
      </c>
      <c r="I8" s="152" t="s">
        <v>12</v>
      </c>
      <c r="J8" s="152" t="s">
        <v>13</v>
      </c>
      <c r="K8" s="152" t="s">
        <v>14</v>
      </c>
      <c r="L8" s="154" t="s">
        <v>324</v>
      </c>
      <c r="M8" s="154" t="s">
        <v>325</v>
      </c>
      <c r="N8" s="154" t="s">
        <v>326</v>
      </c>
      <c r="O8" s="154" t="s">
        <v>327</v>
      </c>
    </row>
    <row r="9" spans="1:15" ht="25.15" customHeight="1">
      <c r="A9" s="150"/>
      <c r="B9" s="155"/>
      <c r="C9" s="155"/>
      <c r="D9" s="152"/>
      <c r="E9" s="152"/>
      <c r="F9" s="153"/>
      <c r="G9" s="152"/>
      <c r="H9" s="152"/>
      <c r="I9" s="152"/>
      <c r="J9" s="152"/>
      <c r="K9" s="152"/>
      <c r="L9" s="156"/>
      <c r="M9" s="156"/>
      <c r="N9" s="156"/>
      <c r="O9" s="156"/>
    </row>
    <row r="10" spans="1:15" ht="20.100000000000001" customHeight="1">
      <c r="A10" s="150"/>
      <c r="B10" s="157"/>
      <c r="C10" s="157"/>
      <c r="D10" s="152"/>
      <c r="E10" s="152"/>
      <c r="F10" s="153"/>
      <c r="G10" s="152"/>
      <c r="H10" s="152"/>
      <c r="I10" s="152"/>
      <c r="J10" s="152"/>
      <c r="K10" s="152"/>
      <c r="L10" s="158"/>
      <c r="M10" s="158"/>
      <c r="N10" s="158"/>
      <c r="O10" s="158"/>
    </row>
    <row r="11" spans="1:15" s="163" customFormat="1" ht="48" customHeight="1">
      <c r="A11" s="159">
        <v>1</v>
      </c>
      <c r="B11" s="160"/>
      <c r="C11" s="93">
        <v>97</v>
      </c>
      <c r="D11" s="94" t="s">
        <v>287</v>
      </c>
      <c r="E11" s="95" t="s">
        <v>238</v>
      </c>
      <c r="F11" s="96" t="s">
        <v>67</v>
      </c>
      <c r="G11" s="97" t="s">
        <v>288</v>
      </c>
      <c r="H11" s="95" t="s">
        <v>244</v>
      </c>
      <c r="I11" s="96" t="s">
        <v>241</v>
      </c>
      <c r="J11" s="96" t="s">
        <v>242</v>
      </c>
      <c r="K11" s="98" t="s">
        <v>39</v>
      </c>
      <c r="L11" s="161">
        <v>80.196428571428569</v>
      </c>
      <c r="M11" s="161">
        <v>77.86666666666666</v>
      </c>
      <c r="N11" s="161">
        <v>76.836419753086403</v>
      </c>
      <c r="O11" s="162">
        <f t="shared" ref="O11:O17" si="0">L11+M11+N11</f>
        <v>234.89951499118163</v>
      </c>
    </row>
    <row r="12" spans="1:15" s="163" customFormat="1" ht="48" customHeight="1">
      <c r="A12" s="159">
        <v>2</v>
      </c>
      <c r="B12" s="160"/>
      <c r="C12" s="93">
        <v>1</v>
      </c>
      <c r="D12" s="94" t="s">
        <v>289</v>
      </c>
      <c r="E12" s="95" t="s">
        <v>18</v>
      </c>
      <c r="F12" s="96">
        <v>1</v>
      </c>
      <c r="G12" s="97" t="s">
        <v>290</v>
      </c>
      <c r="H12" s="95" t="s">
        <v>20</v>
      </c>
      <c r="I12" s="96" t="s">
        <v>21</v>
      </c>
      <c r="J12" s="96" t="s">
        <v>22</v>
      </c>
      <c r="K12" s="98" t="s">
        <v>23</v>
      </c>
      <c r="L12" s="161">
        <v>78.904761904761898</v>
      </c>
      <c r="M12" s="161">
        <v>76.458333333333329</v>
      </c>
      <c r="N12" s="161">
        <v>78.915000000000006</v>
      </c>
      <c r="O12" s="162">
        <f t="shared" si="0"/>
        <v>234.27809523809526</v>
      </c>
    </row>
    <row r="13" spans="1:15" s="163" customFormat="1" ht="48" customHeight="1">
      <c r="A13" s="159">
        <v>3</v>
      </c>
      <c r="B13" s="160"/>
      <c r="C13" s="93">
        <v>11</v>
      </c>
      <c r="D13" s="94" t="s">
        <v>295</v>
      </c>
      <c r="E13" s="95" t="s">
        <v>59</v>
      </c>
      <c r="F13" s="96">
        <v>1</v>
      </c>
      <c r="G13" s="97" t="s">
        <v>297</v>
      </c>
      <c r="H13" s="95" t="s">
        <v>61</v>
      </c>
      <c r="I13" s="96" t="s">
        <v>21</v>
      </c>
      <c r="J13" s="96" t="s">
        <v>22</v>
      </c>
      <c r="K13" s="98" t="s">
        <v>23</v>
      </c>
      <c r="L13" s="161">
        <v>69.440476190476204</v>
      </c>
      <c r="M13" s="161">
        <v>72.724999999999994</v>
      </c>
      <c r="N13" s="161">
        <v>70.855000000000004</v>
      </c>
      <c r="O13" s="162">
        <f t="shared" si="0"/>
        <v>213.02047619047619</v>
      </c>
    </row>
    <row r="14" spans="1:15" s="163" customFormat="1" ht="48" customHeight="1">
      <c r="A14" s="159">
        <v>4</v>
      </c>
      <c r="B14" s="160"/>
      <c r="C14" s="93">
        <v>8</v>
      </c>
      <c r="D14" s="94" t="s">
        <v>293</v>
      </c>
      <c r="E14" s="95" t="s">
        <v>47</v>
      </c>
      <c r="F14" s="109">
        <v>1</v>
      </c>
      <c r="G14" s="97" t="s">
        <v>294</v>
      </c>
      <c r="H14" s="95" t="s">
        <v>49</v>
      </c>
      <c r="I14" s="96" t="s">
        <v>50</v>
      </c>
      <c r="J14" s="96" t="s">
        <v>51</v>
      </c>
      <c r="K14" s="98" t="s">
        <v>23</v>
      </c>
      <c r="L14" s="161">
        <v>71.196428571428584</v>
      </c>
      <c r="M14" s="161">
        <v>68.05</v>
      </c>
      <c r="N14" s="161">
        <v>67.25</v>
      </c>
      <c r="O14" s="162">
        <f t="shared" si="0"/>
        <v>206.49642857142857</v>
      </c>
    </row>
    <row r="15" spans="1:15" s="163" customFormat="1" ht="48" customHeight="1">
      <c r="A15" s="159">
        <v>5</v>
      </c>
      <c r="B15" s="160"/>
      <c r="C15" s="93">
        <v>3</v>
      </c>
      <c r="D15" s="94" t="s">
        <v>298</v>
      </c>
      <c r="E15" s="95" t="s">
        <v>28</v>
      </c>
      <c r="F15" s="96">
        <v>1</v>
      </c>
      <c r="G15" s="97" t="s">
        <v>300</v>
      </c>
      <c r="H15" s="95" t="s">
        <v>30</v>
      </c>
      <c r="I15" s="96" t="s">
        <v>21</v>
      </c>
      <c r="J15" s="96" t="s">
        <v>22</v>
      </c>
      <c r="K15" s="98" t="s">
        <v>23</v>
      </c>
      <c r="L15" s="161">
        <v>68.720238095238102</v>
      </c>
      <c r="M15" s="161">
        <v>70.650000000000006</v>
      </c>
      <c r="N15" s="161">
        <v>66.585999999999999</v>
      </c>
      <c r="O15" s="162">
        <f t="shared" si="0"/>
        <v>205.95623809523812</v>
      </c>
    </row>
    <row r="16" spans="1:15" s="163" customFormat="1" ht="48" customHeight="1">
      <c r="A16" s="159">
        <v>6</v>
      </c>
      <c r="B16" s="160"/>
      <c r="C16" s="93">
        <v>10</v>
      </c>
      <c r="D16" s="94" t="s">
        <v>301</v>
      </c>
      <c r="E16" s="95" t="s">
        <v>53</v>
      </c>
      <c r="F16" s="96">
        <v>2</v>
      </c>
      <c r="G16" s="110" t="s">
        <v>303</v>
      </c>
      <c r="H16" s="111" t="s">
        <v>57</v>
      </c>
      <c r="I16" s="109" t="s">
        <v>21</v>
      </c>
      <c r="J16" s="109" t="s">
        <v>22</v>
      </c>
      <c r="K16" s="98" t="s">
        <v>23</v>
      </c>
      <c r="L16" s="161">
        <v>65.422619047619037</v>
      </c>
      <c r="M16" s="161">
        <v>70.667000000000002</v>
      </c>
      <c r="N16" s="161">
        <v>68.397999999999996</v>
      </c>
      <c r="O16" s="162">
        <f t="shared" si="0"/>
        <v>204.48761904761903</v>
      </c>
    </row>
    <row r="17" spans="1:15" s="163" customFormat="1" ht="48" customHeight="1">
      <c r="A17" s="159">
        <v>7</v>
      </c>
      <c r="B17" s="160"/>
      <c r="C17" s="93">
        <v>6</v>
      </c>
      <c r="D17" s="94" t="s">
        <v>304</v>
      </c>
      <c r="E17" s="95" t="s">
        <v>41</v>
      </c>
      <c r="F17" s="96" t="s">
        <v>35</v>
      </c>
      <c r="G17" s="97" t="s">
        <v>305</v>
      </c>
      <c r="H17" s="95" t="s">
        <v>43</v>
      </c>
      <c r="I17" s="96" t="s">
        <v>21</v>
      </c>
      <c r="J17" s="96" t="s">
        <v>22</v>
      </c>
      <c r="K17" s="98" t="s">
        <v>23</v>
      </c>
      <c r="L17" s="161">
        <v>64.261904761904759</v>
      </c>
      <c r="M17" s="161">
        <v>66.341999999999999</v>
      </c>
      <c r="N17" s="161">
        <v>62.731000000000002</v>
      </c>
      <c r="O17" s="162">
        <f t="shared" si="0"/>
        <v>193.33490476190474</v>
      </c>
    </row>
    <row r="18" spans="1:15" s="163" customFormat="1" ht="48" customHeight="1">
      <c r="A18" s="159"/>
      <c r="B18" s="160"/>
      <c r="C18" s="93">
        <v>5</v>
      </c>
      <c r="D18" s="94" t="s">
        <v>308</v>
      </c>
      <c r="E18" s="95" t="s">
        <v>34</v>
      </c>
      <c r="F18" s="109" t="s">
        <v>35</v>
      </c>
      <c r="G18" s="97" t="s">
        <v>309</v>
      </c>
      <c r="H18" s="95" t="s">
        <v>37</v>
      </c>
      <c r="I18" s="96" t="s">
        <v>38</v>
      </c>
      <c r="J18" s="96" t="s">
        <v>38</v>
      </c>
      <c r="K18" s="98" t="s">
        <v>39</v>
      </c>
      <c r="L18" s="161">
        <v>57.196428571428569</v>
      </c>
      <c r="M18" s="161">
        <v>57.8</v>
      </c>
      <c r="N18" s="161" t="s">
        <v>328</v>
      </c>
      <c r="O18" s="162" t="s">
        <v>310</v>
      </c>
    </row>
    <row r="19" spans="1:15">
      <c r="A19" s="164"/>
      <c r="B19" s="164"/>
      <c r="C19" s="164"/>
      <c r="D19" s="165"/>
      <c r="E19" s="165"/>
      <c r="F19" s="165"/>
      <c r="G19" s="165"/>
      <c r="H19" s="165"/>
      <c r="I19" s="166"/>
      <c r="J19" s="166"/>
      <c r="K19" s="167"/>
      <c r="L19" s="165"/>
      <c r="M19" s="165"/>
      <c r="N19" s="165"/>
      <c r="O19" s="165"/>
    </row>
    <row r="20" spans="1:15" s="171" customFormat="1" ht="27" customHeight="1">
      <c r="A20" s="168"/>
      <c r="B20" s="168"/>
      <c r="C20" s="168"/>
      <c r="D20" s="112" t="s">
        <v>245</v>
      </c>
      <c r="E20" s="113"/>
      <c r="F20" s="113"/>
      <c r="G20" s="113"/>
      <c r="H20" s="113"/>
      <c r="I20" s="114"/>
      <c r="J20" s="115"/>
      <c r="K20" s="41" t="s">
        <v>246</v>
      </c>
      <c r="L20" s="168"/>
      <c r="M20" s="169"/>
      <c r="N20" s="170"/>
      <c r="O20" s="169"/>
    </row>
    <row r="21" spans="1:15" s="171" customFormat="1" ht="19.5" customHeight="1">
      <c r="A21" s="168"/>
      <c r="B21" s="168"/>
      <c r="C21" s="168"/>
      <c r="L21" s="168"/>
      <c r="M21" s="169"/>
      <c r="N21" s="170"/>
      <c r="O21" s="169"/>
    </row>
    <row r="22" spans="1:15" s="171" customFormat="1" ht="27" customHeight="1">
      <c r="A22" s="168"/>
      <c r="B22" s="168"/>
      <c r="C22" s="168"/>
      <c r="D22" s="112" t="s">
        <v>247</v>
      </c>
      <c r="E22" s="116"/>
      <c r="F22" s="116"/>
      <c r="G22" s="116"/>
      <c r="H22" s="116"/>
      <c r="I22" s="117"/>
      <c r="J22" s="117"/>
      <c r="K22" s="45" t="s">
        <v>248</v>
      </c>
      <c r="L22" s="168"/>
      <c r="M22" s="169"/>
      <c r="N22" s="170"/>
      <c r="O22" s="169"/>
    </row>
  </sheetData>
  <sheetProtection insertRows="0"/>
  <mergeCells count="21">
    <mergeCell ref="M8:M10"/>
    <mergeCell ref="N8:N10"/>
    <mergeCell ref="O8:O10"/>
    <mergeCell ref="G8:G10"/>
    <mergeCell ref="H8:H10"/>
    <mergeCell ref="I8:I10"/>
    <mergeCell ref="J8:J10"/>
    <mergeCell ref="K8:K10"/>
    <mergeCell ref="L8:L10"/>
    <mergeCell ref="A8:A10"/>
    <mergeCell ref="B8:B10"/>
    <mergeCell ref="C8:C10"/>
    <mergeCell ref="D8:D10"/>
    <mergeCell ref="E8:E10"/>
    <mergeCell ref="F8:F10"/>
    <mergeCell ref="A1:O1"/>
    <mergeCell ref="A2:O2"/>
    <mergeCell ref="A3:O3"/>
    <mergeCell ref="A4:O4"/>
    <mergeCell ref="A5:O5"/>
    <mergeCell ref="A6:O6"/>
  </mergeCells>
  <conditionalFormatting sqref="G14:I14">
    <cfRule type="timePeriod" dxfId="29" priority="2" stopIfTrue="1" timePeriod="last7Days">
      <formula>AND(TODAY()-FLOOR(G14,1)&lt;=6,FLOOR(G14,1)&lt;=TODAY())</formula>
    </cfRule>
  </conditionalFormatting>
  <conditionalFormatting sqref="G14:I14">
    <cfRule type="timePeriod" dxfId="28" priority="1" timePeriod="thisWeek">
      <formula>AND(TODAY()-ROUNDDOWN(G14,0)&lt;=WEEKDAY(TODAY())-1,ROUNDDOWN(G14,0)-TODAY()&lt;=7-WEEKDAY(TODAY()))</formula>
    </cfRule>
  </conditionalFormatting>
  <pageMargins left="0.19685039370078741" right="0.19685039370078741" top="0.15748031496062992" bottom="0.23622047244094491" header="0.51181102362204722" footer="0.23622047244094491"/>
  <pageSetup paperSize="9" scale="67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F17"/>
  <sheetViews>
    <sheetView view="pageBreakPreview" zoomScale="75" zoomScaleSheetLayoutView="75" workbookViewId="0">
      <selection activeCell="J49" sqref="J49"/>
    </sheetView>
  </sheetViews>
  <sheetFormatPr defaultRowHeight="15"/>
  <cols>
    <col min="1" max="1" width="4.85546875" style="175" customWidth="1"/>
    <col min="2" max="2" width="5.42578125" style="175" hidden="1" customWidth="1"/>
    <col min="3" max="3" width="6.140625" style="175" customWidth="1"/>
    <col min="4" max="4" width="18" style="175" customWidth="1"/>
    <col min="5" max="5" width="8.28515625" style="175" customWidth="1"/>
    <col min="6" max="6" width="5.85546875" style="175" customWidth="1"/>
    <col min="7" max="7" width="34.85546875" style="175" customWidth="1"/>
    <col min="8" max="8" width="10.42578125" style="175" customWidth="1"/>
    <col min="9" max="9" width="15.28515625" style="175" customWidth="1"/>
    <col min="10" max="10" width="12.7109375" style="175" hidden="1" customWidth="1"/>
    <col min="11" max="11" width="17" style="175" customWidth="1"/>
    <col min="12" max="12" width="6.140625" style="175" customWidth="1"/>
    <col min="13" max="13" width="9.140625" style="175" customWidth="1"/>
    <col min="14" max="14" width="3.7109375" style="175" customWidth="1"/>
    <col min="15" max="15" width="6.140625" style="175" customWidth="1"/>
    <col min="16" max="16" width="9.140625" style="175" customWidth="1"/>
    <col min="17" max="17" width="3.7109375" style="175" customWidth="1"/>
    <col min="18" max="18" width="6.28515625" style="175" customWidth="1"/>
    <col min="19" max="19" width="8.85546875" style="175" customWidth="1"/>
    <col min="20" max="20" width="3.7109375" style="175" customWidth="1"/>
    <col min="21" max="21" width="6.28515625" style="175" customWidth="1"/>
    <col min="22" max="22" width="8.85546875" style="175" customWidth="1"/>
    <col min="23" max="23" width="3.7109375" style="175" customWidth="1"/>
    <col min="24" max="24" width="6.28515625" style="175" customWidth="1"/>
    <col min="25" max="25" width="9.140625" style="175" customWidth="1"/>
    <col min="26" max="26" width="3.7109375" style="175" customWidth="1"/>
    <col min="27" max="28" width="4.85546875" style="175" customWidth="1"/>
    <col min="29" max="29" width="6.42578125" style="175" customWidth="1"/>
    <col min="30" max="30" width="6.28515625" style="175" hidden="1" customWidth="1"/>
    <col min="31" max="31" width="8.7109375" style="175" customWidth="1"/>
    <col min="32" max="32" width="7.5703125" style="175" customWidth="1"/>
    <col min="33" max="16384" width="9.140625" style="175"/>
  </cols>
  <sheetData>
    <row r="1" spans="1:32" ht="57" customHeight="1">
      <c r="A1" s="49" t="s">
        <v>256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</row>
    <row r="2" spans="1:32" ht="21" customHeight="1">
      <c r="A2" s="53" t="s">
        <v>257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</row>
    <row r="3" spans="1:32" ht="15" customHeight="1">
      <c r="A3" s="52" t="s">
        <v>329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</row>
    <row r="4" spans="1:32" ht="19.5" customHeight="1">
      <c r="A4" s="55" t="s">
        <v>259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</row>
    <row r="5" spans="1:32" ht="20.25" customHeight="1">
      <c r="A5" s="56" t="s">
        <v>330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</row>
    <row r="6" spans="1:32" ht="20.25" customHeight="1">
      <c r="A6" s="58" t="s">
        <v>331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</row>
    <row r="7" spans="1:32" ht="19.149999999999999" customHeight="1">
      <c r="A7" s="58" t="s">
        <v>332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</row>
    <row r="8" spans="1:32" ht="19.149999999999999" customHeight="1"/>
    <row r="9" spans="1:32" ht="15" customHeight="1">
      <c r="A9" s="59" t="s">
        <v>263</v>
      </c>
      <c r="B9" s="176"/>
      <c r="C9" s="176"/>
      <c r="D9" s="177"/>
      <c r="E9" s="61"/>
      <c r="F9" s="61"/>
      <c r="G9" s="61"/>
      <c r="H9" s="61"/>
      <c r="I9" s="62"/>
      <c r="J9" s="62"/>
      <c r="K9" s="60"/>
      <c r="L9" s="63"/>
      <c r="M9" s="64"/>
      <c r="N9" s="65"/>
      <c r="O9" s="63"/>
      <c r="P9" s="64"/>
      <c r="Q9" s="65"/>
      <c r="R9" s="63"/>
      <c r="S9" s="66"/>
      <c r="T9" s="65"/>
      <c r="U9" s="63"/>
      <c r="V9" s="66"/>
      <c r="W9" s="65"/>
      <c r="X9" s="63"/>
      <c r="Y9" s="66"/>
      <c r="Z9" s="65"/>
      <c r="AA9" s="65"/>
      <c r="AB9" s="65"/>
      <c r="AC9" s="65"/>
      <c r="AD9" s="65"/>
      <c r="AE9" s="67" t="s">
        <v>264</v>
      </c>
      <c r="AF9" s="68"/>
    </row>
    <row r="10" spans="1:32" ht="20.100000000000001" customHeight="1">
      <c r="A10" s="178" t="s">
        <v>265</v>
      </c>
      <c r="B10" s="179"/>
      <c r="C10" s="179" t="s">
        <v>6</v>
      </c>
      <c r="D10" s="180" t="s">
        <v>266</v>
      </c>
      <c r="E10" s="180" t="s">
        <v>9</v>
      </c>
      <c r="F10" s="178" t="s">
        <v>10</v>
      </c>
      <c r="G10" s="180" t="s">
        <v>267</v>
      </c>
      <c r="H10" s="180" t="s">
        <v>9</v>
      </c>
      <c r="I10" s="180" t="s">
        <v>12</v>
      </c>
      <c r="J10" s="181"/>
      <c r="K10" s="180" t="s">
        <v>14</v>
      </c>
      <c r="L10" s="182" t="s">
        <v>268</v>
      </c>
      <c r="M10" s="182"/>
      <c r="N10" s="182"/>
      <c r="O10" s="182" t="s">
        <v>269</v>
      </c>
      <c r="P10" s="182"/>
      <c r="Q10" s="182"/>
      <c r="R10" s="182" t="s">
        <v>333</v>
      </c>
      <c r="S10" s="182"/>
      <c r="T10" s="182"/>
      <c r="U10" s="182" t="s">
        <v>314</v>
      </c>
      <c r="V10" s="182"/>
      <c r="W10" s="182"/>
      <c r="X10" s="182" t="s">
        <v>272</v>
      </c>
      <c r="Y10" s="182"/>
      <c r="Z10" s="182"/>
      <c r="AA10" s="179" t="s">
        <v>273</v>
      </c>
      <c r="AB10" s="179" t="s">
        <v>274</v>
      </c>
      <c r="AC10" s="178" t="s">
        <v>275</v>
      </c>
      <c r="AD10" s="183" t="s">
        <v>334</v>
      </c>
      <c r="AE10" s="184" t="s">
        <v>277</v>
      </c>
      <c r="AF10" s="180" t="s">
        <v>278</v>
      </c>
    </row>
    <row r="11" spans="1:32" ht="39.950000000000003" customHeight="1">
      <c r="A11" s="178"/>
      <c r="B11" s="179"/>
      <c r="C11" s="179"/>
      <c r="D11" s="180"/>
      <c r="E11" s="180"/>
      <c r="F11" s="178"/>
      <c r="G11" s="180"/>
      <c r="H11" s="180"/>
      <c r="I11" s="180"/>
      <c r="J11" s="181"/>
      <c r="K11" s="180"/>
      <c r="L11" s="88" t="s">
        <v>281</v>
      </c>
      <c r="M11" s="185" t="s">
        <v>282</v>
      </c>
      <c r="N11" s="186" t="s">
        <v>265</v>
      </c>
      <c r="O11" s="88" t="s">
        <v>281</v>
      </c>
      <c r="P11" s="185" t="s">
        <v>282</v>
      </c>
      <c r="Q11" s="186" t="s">
        <v>265</v>
      </c>
      <c r="R11" s="88" t="s">
        <v>281</v>
      </c>
      <c r="S11" s="185" t="s">
        <v>282</v>
      </c>
      <c r="T11" s="186" t="s">
        <v>265</v>
      </c>
      <c r="U11" s="88" t="s">
        <v>281</v>
      </c>
      <c r="V11" s="185" t="s">
        <v>282</v>
      </c>
      <c r="W11" s="186" t="s">
        <v>265</v>
      </c>
      <c r="X11" s="88" t="s">
        <v>281</v>
      </c>
      <c r="Y11" s="185" t="s">
        <v>282</v>
      </c>
      <c r="Z11" s="186" t="s">
        <v>265</v>
      </c>
      <c r="AA11" s="179"/>
      <c r="AB11" s="179"/>
      <c r="AC11" s="178"/>
      <c r="AD11" s="183"/>
      <c r="AE11" s="184"/>
      <c r="AF11" s="180"/>
    </row>
    <row r="12" spans="1:32" ht="67.5" customHeight="1">
      <c r="A12" s="91">
        <v>1</v>
      </c>
      <c r="B12" s="92"/>
      <c r="C12" s="93">
        <v>40</v>
      </c>
      <c r="D12" s="126" t="s">
        <v>335</v>
      </c>
      <c r="E12" s="95" t="s">
        <v>186</v>
      </c>
      <c r="F12" s="96" t="s">
        <v>67</v>
      </c>
      <c r="G12" s="97" t="s">
        <v>336</v>
      </c>
      <c r="H12" s="95" t="s">
        <v>188</v>
      </c>
      <c r="I12" s="96" t="s">
        <v>21</v>
      </c>
      <c r="J12" s="96" t="s">
        <v>116</v>
      </c>
      <c r="K12" s="98" t="s">
        <v>23</v>
      </c>
      <c r="L12" s="99">
        <v>223.5</v>
      </c>
      <c r="M12" s="102">
        <f t="shared" ref="M12:M13" si="0">L12/3.4-IF($AA12=1,2,IF($AA12=2,3,0))</f>
        <v>65.735294117647058</v>
      </c>
      <c r="N12" s="187">
        <f>RANK(M12,M$12:M$13,0)</f>
        <v>1</v>
      </c>
      <c r="O12" s="99">
        <v>221</v>
      </c>
      <c r="P12" s="102">
        <f t="shared" ref="P12:P13" si="1">O12/3.4-IF($AA12=1,2,IF($AA12=2,3,0))</f>
        <v>65</v>
      </c>
      <c r="Q12" s="187">
        <f>RANK(P12,P$12:P$13,0)</f>
        <v>1</v>
      </c>
      <c r="R12" s="99">
        <v>227</v>
      </c>
      <c r="S12" s="102">
        <f t="shared" ref="S12:S13" si="2">R12/3.4-IF($AA12=1,2,IF($AA12=2,3,0))</f>
        <v>66.764705882352942</v>
      </c>
      <c r="T12" s="187">
        <f>RANK(S12,S$12:S$13,0)</f>
        <v>1</v>
      </c>
      <c r="U12" s="99">
        <v>228</v>
      </c>
      <c r="V12" s="102">
        <f t="shared" ref="V12:V13" si="3">U12/3.4-IF($AA12=1,2,IF($AA12=2,3,0))</f>
        <v>67.058823529411768</v>
      </c>
      <c r="W12" s="187">
        <f>RANK(V12,V$12:V$13,0)</f>
        <v>2</v>
      </c>
      <c r="X12" s="99">
        <v>226.5</v>
      </c>
      <c r="Y12" s="102">
        <f t="shared" ref="Y12:Y13" si="4">X12/3.4-IF($AA12=1,2,IF($AA12=2,3,0))</f>
        <v>66.617647058823536</v>
      </c>
      <c r="Z12" s="187">
        <f>RANK(Y12,Y$12:Y$13,0)</f>
        <v>1</v>
      </c>
      <c r="AA12" s="181"/>
      <c r="AB12" s="188"/>
      <c r="AC12" s="99">
        <f t="shared" ref="AC12:AC13" si="5">L12+R12+X12+O12+U12</f>
        <v>1126</v>
      </c>
      <c r="AD12" s="102"/>
      <c r="AE12" s="102">
        <f t="shared" ref="AE12:AE13" si="6">ROUND(SUM(M12,S12,Y12,P12,V12)/5,3)</f>
        <v>66.234999999999999</v>
      </c>
      <c r="AF12" s="189" t="s">
        <v>310</v>
      </c>
    </row>
    <row r="13" spans="1:32" ht="67.5" customHeight="1">
      <c r="A13" s="91">
        <v>2</v>
      </c>
      <c r="B13" s="92"/>
      <c r="C13" s="93">
        <v>36</v>
      </c>
      <c r="D13" s="126" t="s">
        <v>337</v>
      </c>
      <c r="E13" s="95" t="s">
        <v>161</v>
      </c>
      <c r="F13" s="96" t="s">
        <v>67</v>
      </c>
      <c r="G13" s="97" t="s">
        <v>338</v>
      </c>
      <c r="H13" s="95" t="s">
        <v>163</v>
      </c>
      <c r="I13" s="96" t="s">
        <v>164</v>
      </c>
      <c r="J13" s="96" t="s">
        <v>133</v>
      </c>
      <c r="K13" s="98" t="s">
        <v>23</v>
      </c>
      <c r="L13" s="99">
        <v>220</v>
      </c>
      <c r="M13" s="102">
        <f t="shared" si="0"/>
        <v>64.705882352941174</v>
      </c>
      <c r="N13" s="187">
        <f>RANK(M13,M$12:M$13,0)</f>
        <v>2</v>
      </c>
      <c r="O13" s="99">
        <v>218.5</v>
      </c>
      <c r="P13" s="102">
        <f t="shared" si="1"/>
        <v>64.264705882352942</v>
      </c>
      <c r="Q13" s="187">
        <f>RANK(P13,P$12:P$13,0)</f>
        <v>2</v>
      </c>
      <c r="R13" s="99">
        <v>221.5</v>
      </c>
      <c r="S13" s="102">
        <f t="shared" si="2"/>
        <v>65.14705882352942</v>
      </c>
      <c r="T13" s="187">
        <f>RANK(S13,S$12:S$13,0)</f>
        <v>2</v>
      </c>
      <c r="U13" s="99">
        <v>229</v>
      </c>
      <c r="V13" s="102">
        <f t="shared" si="3"/>
        <v>67.352941176470594</v>
      </c>
      <c r="W13" s="187">
        <f>RANK(V13,V$12:V$13,0)</f>
        <v>1</v>
      </c>
      <c r="X13" s="99">
        <v>225</v>
      </c>
      <c r="Y13" s="102">
        <f t="shared" si="4"/>
        <v>66.17647058823529</v>
      </c>
      <c r="Z13" s="187">
        <f>RANK(Y13,Y$12:Y$13,0)</f>
        <v>2</v>
      </c>
      <c r="AA13" s="181"/>
      <c r="AB13" s="188"/>
      <c r="AC13" s="99">
        <f t="shared" si="5"/>
        <v>1114</v>
      </c>
      <c r="AD13" s="102"/>
      <c r="AE13" s="102">
        <f t="shared" si="6"/>
        <v>65.528999999999996</v>
      </c>
      <c r="AF13" s="189" t="s">
        <v>310</v>
      </c>
    </row>
    <row r="14" spans="1:32" ht="38.25" customHeight="1"/>
    <row r="15" spans="1:32" ht="33" customHeight="1">
      <c r="D15" s="190" t="s">
        <v>339</v>
      </c>
      <c r="E15" s="190"/>
      <c r="F15" s="190"/>
      <c r="G15" s="190"/>
      <c r="H15" s="191"/>
      <c r="I15" s="192"/>
      <c r="J15" s="191"/>
      <c r="K15" s="41" t="s">
        <v>246</v>
      </c>
    </row>
    <row r="16" spans="1:32" ht="33" customHeight="1">
      <c r="D16" s="190"/>
      <c r="E16" s="190"/>
      <c r="F16" s="190"/>
      <c r="G16" s="190"/>
      <c r="H16" s="191"/>
      <c r="I16" s="192"/>
      <c r="J16" s="191"/>
      <c r="K16" s="41"/>
    </row>
    <row r="17" spans="4:11" ht="33" customHeight="1">
      <c r="D17" s="190" t="s">
        <v>247</v>
      </c>
      <c r="E17" s="190"/>
      <c r="F17" s="190"/>
      <c r="G17" s="190"/>
      <c r="H17" s="190"/>
      <c r="I17" s="190"/>
      <c r="J17" s="190"/>
      <c r="K17" s="45" t="s">
        <v>248</v>
      </c>
    </row>
  </sheetData>
  <mergeCells count="28">
    <mergeCell ref="AA10:AA11"/>
    <mergeCell ref="AB10:AB11"/>
    <mergeCell ref="AC10:AC11"/>
    <mergeCell ref="AD10:AD11"/>
    <mergeCell ref="AE10:AE11"/>
    <mergeCell ref="AF10:AF11"/>
    <mergeCell ref="K10:K11"/>
    <mergeCell ref="L10:N10"/>
    <mergeCell ref="O10:Q10"/>
    <mergeCell ref="R10:T10"/>
    <mergeCell ref="U10:W10"/>
    <mergeCell ref="X10:Z10"/>
    <mergeCell ref="A7:AF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1:AF1"/>
    <mergeCell ref="A2:AF2"/>
    <mergeCell ref="A3:AF3"/>
    <mergeCell ref="A4:AF4"/>
    <mergeCell ref="A5:AF5"/>
    <mergeCell ref="A6:AF6"/>
  </mergeCells>
  <pageMargins left="0.19685039370078741" right="0.15748031496062992" top="0.39370078740157483" bottom="0.59055118110236227" header="0.23622047244094491" footer="0.15748031496062992"/>
  <pageSetup paperSize="9" scale="59" fitToHeight="2" orientation="landscape" r:id="rId1"/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F17"/>
  <sheetViews>
    <sheetView view="pageBreakPreview" zoomScale="75" zoomScaleSheetLayoutView="75" workbookViewId="0">
      <selection activeCell="J49" sqref="J49"/>
    </sheetView>
  </sheetViews>
  <sheetFormatPr defaultRowHeight="15"/>
  <cols>
    <col min="1" max="1" width="4.85546875" style="175" customWidth="1"/>
    <col min="2" max="2" width="5.42578125" style="175" hidden="1" customWidth="1"/>
    <col min="3" max="3" width="6.140625" style="175" customWidth="1"/>
    <col min="4" max="4" width="18" style="175" customWidth="1"/>
    <col min="5" max="5" width="8.28515625" style="175" customWidth="1"/>
    <col min="6" max="6" width="5.85546875" style="175" customWidth="1"/>
    <col min="7" max="7" width="34.85546875" style="175" customWidth="1"/>
    <col min="8" max="8" width="10.42578125" style="175" customWidth="1"/>
    <col min="9" max="9" width="15.28515625" style="175" customWidth="1"/>
    <col min="10" max="10" width="12.7109375" style="175" hidden="1" customWidth="1"/>
    <col min="11" max="11" width="17" style="175" customWidth="1"/>
    <col min="12" max="12" width="6.140625" style="175" customWidth="1"/>
    <col min="13" max="13" width="9.140625" style="175" customWidth="1"/>
    <col min="14" max="14" width="3.7109375" style="175" customWidth="1"/>
    <col min="15" max="15" width="6.140625" style="175" customWidth="1"/>
    <col min="16" max="16" width="9.140625" style="175" customWidth="1"/>
    <col min="17" max="17" width="3.7109375" style="175" customWidth="1"/>
    <col min="18" max="18" width="6.28515625" style="175" customWidth="1"/>
    <col min="19" max="19" width="8.85546875" style="175" customWidth="1"/>
    <col min="20" max="20" width="3.7109375" style="175" customWidth="1"/>
    <col min="21" max="21" width="6.28515625" style="175" customWidth="1"/>
    <col min="22" max="22" width="8.85546875" style="175" customWidth="1"/>
    <col min="23" max="23" width="3.7109375" style="175" customWidth="1"/>
    <col min="24" max="24" width="6.28515625" style="175" customWidth="1"/>
    <col min="25" max="25" width="9.140625" style="175" customWidth="1"/>
    <col min="26" max="26" width="3.7109375" style="175" customWidth="1"/>
    <col min="27" max="28" width="4.85546875" style="175" customWidth="1"/>
    <col min="29" max="29" width="6.42578125" style="175" customWidth="1"/>
    <col min="30" max="30" width="6.28515625" style="175" hidden="1" customWidth="1"/>
    <col min="31" max="31" width="8.7109375" style="175" customWidth="1"/>
    <col min="32" max="32" width="7.5703125" style="175" customWidth="1"/>
    <col min="33" max="16384" width="9.140625" style="175"/>
  </cols>
  <sheetData>
    <row r="1" spans="1:32" ht="61.5" customHeight="1">
      <c r="A1" s="49" t="s">
        <v>256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</row>
    <row r="2" spans="1:32" ht="21" customHeight="1">
      <c r="A2" s="53" t="s">
        <v>257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</row>
    <row r="3" spans="1:32" ht="15" customHeight="1">
      <c r="A3" s="52" t="s">
        <v>329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</row>
    <row r="4" spans="1:32" ht="19.5" customHeight="1">
      <c r="A4" s="55" t="s">
        <v>259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</row>
    <row r="5" spans="1:32" ht="20.25" customHeight="1">
      <c r="A5" s="56" t="s">
        <v>340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</row>
    <row r="6" spans="1:32" ht="20.25" customHeight="1">
      <c r="A6" s="58" t="s">
        <v>331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</row>
    <row r="7" spans="1:32" ht="19.149999999999999" customHeight="1">
      <c r="A7" s="58" t="s">
        <v>341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</row>
    <row r="8" spans="1:32" ht="19.149999999999999" customHeight="1"/>
    <row r="9" spans="1:32" ht="15" customHeight="1">
      <c r="A9" s="59" t="s">
        <v>263</v>
      </c>
      <c r="B9" s="176"/>
      <c r="C9" s="176"/>
      <c r="D9" s="177"/>
      <c r="E9" s="61"/>
      <c r="F9" s="61"/>
      <c r="G9" s="61"/>
      <c r="H9" s="61"/>
      <c r="I9" s="62"/>
      <c r="J9" s="62"/>
      <c r="K9" s="60"/>
      <c r="L9" s="63"/>
      <c r="M9" s="64"/>
      <c r="N9" s="65"/>
      <c r="O9" s="63"/>
      <c r="P9" s="64"/>
      <c r="Q9" s="65"/>
      <c r="R9" s="63"/>
      <c r="S9" s="66"/>
      <c r="T9" s="65"/>
      <c r="U9" s="63"/>
      <c r="V9" s="66"/>
      <c r="W9" s="65"/>
      <c r="X9" s="63"/>
      <c r="Y9" s="66"/>
      <c r="Z9" s="65"/>
      <c r="AA9" s="65"/>
      <c r="AB9" s="65"/>
      <c r="AC9" s="65"/>
      <c r="AD9" s="65"/>
      <c r="AE9" s="67" t="s">
        <v>313</v>
      </c>
      <c r="AF9" s="68"/>
    </row>
    <row r="10" spans="1:32" ht="20.100000000000001" customHeight="1">
      <c r="A10" s="178" t="s">
        <v>265</v>
      </c>
      <c r="B10" s="179"/>
      <c r="C10" s="179" t="s">
        <v>6</v>
      </c>
      <c r="D10" s="180" t="s">
        <v>266</v>
      </c>
      <c r="E10" s="180" t="s">
        <v>9</v>
      </c>
      <c r="F10" s="178" t="s">
        <v>10</v>
      </c>
      <c r="G10" s="180" t="s">
        <v>267</v>
      </c>
      <c r="H10" s="180" t="s">
        <v>9</v>
      </c>
      <c r="I10" s="180" t="s">
        <v>12</v>
      </c>
      <c r="J10" s="181"/>
      <c r="K10" s="180" t="s">
        <v>14</v>
      </c>
      <c r="L10" s="182" t="s">
        <v>268</v>
      </c>
      <c r="M10" s="182"/>
      <c r="N10" s="182"/>
      <c r="O10" s="182" t="s">
        <v>269</v>
      </c>
      <c r="P10" s="182"/>
      <c r="Q10" s="182"/>
      <c r="R10" s="182" t="s">
        <v>333</v>
      </c>
      <c r="S10" s="182"/>
      <c r="T10" s="182"/>
      <c r="U10" s="182" t="s">
        <v>314</v>
      </c>
      <c r="V10" s="182"/>
      <c r="W10" s="182"/>
      <c r="X10" s="182" t="s">
        <v>272</v>
      </c>
      <c r="Y10" s="182"/>
      <c r="Z10" s="182"/>
      <c r="AA10" s="179" t="s">
        <v>273</v>
      </c>
      <c r="AB10" s="179" t="s">
        <v>274</v>
      </c>
      <c r="AC10" s="178" t="s">
        <v>275</v>
      </c>
      <c r="AD10" s="183" t="s">
        <v>334</v>
      </c>
      <c r="AE10" s="184" t="s">
        <v>277</v>
      </c>
      <c r="AF10" s="180" t="s">
        <v>278</v>
      </c>
    </row>
    <row r="11" spans="1:32" ht="39.950000000000003" customHeight="1">
      <c r="A11" s="178"/>
      <c r="B11" s="179"/>
      <c r="C11" s="179"/>
      <c r="D11" s="180"/>
      <c r="E11" s="180"/>
      <c r="F11" s="178"/>
      <c r="G11" s="180"/>
      <c r="H11" s="180"/>
      <c r="I11" s="180"/>
      <c r="J11" s="181"/>
      <c r="K11" s="180"/>
      <c r="L11" s="88" t="s">
        <v>281</v>
      </c>
      <c r="M11" s="185" t="s">
        <v>282</v>
      </c>
      <c r="N11" s="186" t="s">
        <v>265</v>
      </c>
      <c r="O11" s="88" t="s">
        <v>281</v>
      </c>
      <c r="P11" s="185" t="s">
        <v>282</v>
      </c>
      <c r="Q11" s="186" t="s">
        <v>265</v>
      </c>
      <c r="R11" s="88" t="s">
        <v>281</v>
      </c>
      <c r="S11" s="185" t="s">
        <v>282</v>
      </c>
      <c r="T11" s="186" t="s">
        <v>265</v>
      </c>
      <c r="U11" s="88" t="s">
        <v>281</v>
      </c>
      <c r="V11" s="185" t="s">
        <v>282</v>
      </c>
      <c r="W11" s="186" t="s">
        <v>265</v>
      </c>
      <c r="X11" s="88" t="s">
        <v>281</v>
      </c>
      <c r="Y11" s="185" t="s">
        <v>282</v>
      </c>
      <c r="Z11" s="186" t="s">
        <v>265</v>
      </c>
      <c r="AA11" s="179"/>
      <c r="AB11" s="179"/>
      <c r="AC11" s="178"/>
      <c r="AD11" s="183"/>
      <c r="AE11" s="184"/>
      <c r="AF11" s="180"/>
    </row>
    <row r="12" spans="1:32" ht="50.45" customHeight="1">
      <c r="A12" s="91">
        <v>1</v>
      </c>
      <c r="B12" s="92"/>
      <c r="C12" s="93">
        <v>40</v>
      </c>
      <c r="D12" s="126" t="s">
        <v>335</v>
      </c>
      <c r="E12" s="95" t="s">
        <v>186</v>
      </c>
      <c r="F12" s="96" t="s">
        <v>67</v>
      </c>
      <c r="G12" s="97" t="s">
        <v>336</v>
      </c>
      <c r="H12" s="95" t="s">
        <v>188</v>
      </c>
      <c r="I12" s="96" t="s">
        <v>21</v>
      </c>
      <c r="J12" s="96" t="s">
        <v>116</v>
      </c>
      <c r="K12" s="98" t="s">
        <v>23</v>
      </c>
      <c r="L12" s="99">
        <v>257</v>
      </c>
      <c r="M12" s="102">
        <f>L12/3.9-IF($AA12=1,2,IF($AA12=2,3,0))</f>
        <v>65.897435897435898</v>
      </c>
      <c r="N12" s="187">
        <f>RANK(M12,M$12:M$13,0)</f>
        <v>1</v>
      </c>
      <c r="O12" s="99">
        <v>250.5</v>
      </c>
      <c r="P12" s="102">
        <f>O12/3.9-IF($AA12=1,2,IF($AA12=2,3,0))</f>
        <v>64.230769230769226</v>
      </c>
      <c r="Q12" s="187">
        <f>RANK(P12,P$12:P$13,0)</f>
        <v>1</v>
      </c>
      <c r="R12" s="99">
        <v>246.5</v>
      </c>
      <c r="S12" s="102">
        <f>R12/3.9-IF($AA12=1,2,IF($AA12=2,3,0))</f>
        <v>63.205128205128204</v>
      </c>
      <c r="T12" s="187">
        <f>RANK(S12,S$12:S$13,0)</f>
        <v>2</v>
      </c>
      <c r="U12" s="99">
        <v>254.5</v>
      </c>
      <c r="V12" s="102">
        <f>U12/3.9-IF($AA12=1,2,IF($AA12=2,3,0))</f>
        <v>65.256410256410263</v>
      </c>
      <c r="W12" s="187">
        <f>RANK(V12,V$12:V$13,0)</f>
        <v>1</v>
      </c>
      <c r="X12" s="99">
        <v>262.5</v>
      </c>
      <c r="Y12" s="102">
        <f>X12/3.9-IF($AA12=1,2,IF($AA12=2,3,0))</f>
        <v>67.307692307692307</v>
      </c>
      <c r="Z12" s="187">
        <f>RANK(Y12,Y$12:Y$13,0)</f>
        <v>1</v>
      </c>
      <c r="AA12" s="181"/>
      <c r="AB12" s="188"/>
      <c r="AC12" s="99">
        <f>L12+R12+X12+O12+U12</f>
        <v>1271</v>
      </c>
      <c r="AD12" s="102"/>
      <c r="AE12" s="102">
        <f>ROUND(SUM(M12,S12,Y12,P12,V12)/5,3)</f>
        <v>65.179000000000002</v>
      </c>
      <c r="AF12" s="189" t="s">
        <v>310</v>
      </c>
    </row>
    <row r="13" spans="1:32" ht="50.45" customHeight="1">
      <c r="A13" s="91">
        <v>2</v>
      </c>
      <c r="B13" s="92"/>
      <c r="C13" s="93">
        <v>36</v>
      </c>
      <c r="D13" s="126" t="s">
        <v>337</v>
      </c>
      <c r="E13" s="95" t="s">
        <v>161</v>
      </c>
      <c r="F13" s="96" t="s">
        <v>67</v>
      </c>
      <c r="G13" s="97" t="s">
        <v>338</v>
      </c>
      <c r="H13" s="95" t="s">
        <v>163</v>
      </c>
      <c r="I13" s="96" t="s">
        <v>164</v>
      </c>
      <c r="J13" s="96" t="s">
        <v>133</v>
      </c>
      <c r="K13" s="98" t="s">
        <v>23</v>
      </c>
      <c r="L13" s="99">
        <v>249.5</v>
      </c>
      <c r="M13" s="102">
        <f>L13/3.9-IF($AA13=1,2,IF($AA13=2,3,0))</f>
        <v>63.974358974358978</v>
      </c>
      <c r="N13" s="187">
        <f>RANK(M13,M$12:M$13,0)</f>
        <v>2</v>
      </c>
      <c r="O13" s="99">
        <v>245.5</v>
      </c>
      <c r="P13" s="102">
        <f>O13/3.9-IF($AA13=1,2,IF($AA13=2,3,0))</f>
        <v>62.948717948717949</v>
      </c>
      <c r="Q13" s="187">
        <f>RANK(P13,P$12:P$13,0)</f>
        <v>2</v>
      </c>
      <c r="R13" s="99">
        <v>249</v>
      </c>
      <c r="S13" s="102">
        <f>R13/3.9-IF($AA13=1,2,IF($AA13=2,3,0))</f>
        <v>63.846153846153847</v>
      </c>
      <c r="T13" s="187">
        <f>RANK(S13,S$12:S$13,0)</f>
        <v>1</v>
      </c>
      <c r="U13" s="99">
        <v>244</v>
      </c>
      <c r="V13" s="102">
        <f>U13/3.9-IF($AA13=1,2,IF($AA13=2,3,0))</f>
        <v>62.564102564102562</v>
      </c>
      <c r="W13" s="187">
        <f>RANK(V13,V$12:V$13,0)</f>
        <v>2</v>
      </c>
      <c r="X13" s="99">
        <v>250</v>
      </c>
      <c r="Y13" s="102">
        <f>X13/3.9-IF($AA13=1,2,IF($AA13=2,3,0))</f>
        <v>64.102564102564102</v>
      </c>
      <c r="Z13" s="187">
        <f>RANK(Y13,Y$12:Y$13,0)</f>
        <v>2</v>
      </c>
      <c r="AA13" s="181"/>
      <c r="AB13" s="188"/>
      <c r="AC13" s="99">
        <f>L13+R13+X13+O13+U13</f>
        <v>1238</v>
      </c>
      <c r="AD13" s="102"/>
      <c r="AE13" s="102">
        <f>ROUND(SUM(M13,S13,Y13,P13,V13)/5,3)</f>
        <v>63.487000000000002</v>
      </c>
      <c r="AF13" s="189" t="s">
        <v>310</v>
      </c>
    </row>
    <row r="14" spans="1:32" ht="38.25" customHeight="1"/>
    <row r="15" spans="1:32" ht="33" customHeight="1">
      <c r="D15" s="190" t="s">
        <v>339</v>
      </c>
      <c r="E15" s="190"/>
      <c r="F15" s="190"/>
      <c r="G15" s="190"/>
      <c r="H15" s="191"/>
      <c r="I15" s="192"/>
      <c r="J15" s="191"/>
      <c r="K15" s="41" t="s">
        <v>246</v>
      </c>
    </row>
    <row r="16" spans="1:32" ht="33" customHeight="1">
      <c r="D16" s="190"/>
      <c r="E16" s="190"/>
      <c r="F16" s="190"/>
      <c r="G16" s="190"/>
      <c r="H16" s="191"/>
      <c r="I16" s="192"/>
      <c r="J16" s="191"/>
      <c r="K16" s="41"/>
    </row>
    <row r="17" spans="4:11" ht="33" customHeight="1">
      <c r="D17" s="190" t="s">
        <v>247</v>
      </c>
      <c r="E17" s="190"/>
      <c r="F17" s="190"/>
      <c r="G17" s="190"/>
      <c r="H17" s="190"/>
      <c r="I17" s="190"/>
      <c r="J17" s="190"/>
      <c r="K17" s="45" t="s">
        <v>248</v>
      </c>
    </row>
  </sheetData>
  <mergeCells count="28">
    <mergeCell ref="AA10:AA11"/>
    <mergeCell ref="AB10:AB11"/>
    <mergeCell ref="AC10:AC11"/>
    <mergeCell ref="AD10:AD11"/>
    <mergeCell ref="AE10:AE11"/>
    <mergeCell ref="AF10:AF11"/>
    <mergeCell ref="K10:K11"/>
    <mergeCell ref="L10:N10"/>
    <mergeCell ref="O10:Q10"/>
    <mergeCell ref="R10:T10"/>
    <mergeCell ref="U10:W10"/>
    <mergeCell ref="X10:Z10"/>
    <mergeCell ref="A7:AF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1:AF1"/>
    <mergeCell ref="A2:AF2"/>
    <mergeCell ref="A3:AF3"/>
    <mergeCell ref="A4:AF4"/>
    <mergeCell ref="A5:AF5"/>
    <mergeCell ref="A6:AF6"/>
  </mergeCells>
  <pageMargins left="0.19685039370078741" right="0.15748031496062992" top="0.39370078740157483" bottom="0.59055118110236227" header="0.23622047244094491" footer="0.15748031496062992"/>
  <pageSetup paperSize="9" scale="59" fitToHeight="2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39</vt:i4>
      </vt:variant>
    </vt:vector>
  </HeadingPairs>
  <TitlesOfParts>
    <vt:vector size="65" baseType="lpstr">
      <vt:lpstr>Выводка</vt:lpstr>
      <vt:lpstr>МЛ ВС</vt:lpstr>
      <vt:lpstr>ППдВ</vt:lpstr>
      <vt:lpstr>КПд</vt:lpstr>
      <vt:lpstr>ППдА ут</vt:lpstr>
      <vt:lpstr>ЛПд</vt:lpstr>
      <vt:lpstr>Абс ВС дети</vt:lpstr>
      <vt:lpstr>СП2 u25</vt:lpstr>
      <vt:lpstr>БП u25</vt:lpstr>
      <vt:lpstr>Абс U25</vt:lpstr>
      <vt:lpstr>БП</vt:lpstr>
      <vt:lpstr>ПБП</vt:lpstr>
      <vt:lpstr>Абс БК</vt:lpstr>
      <vt:lpstr>МП</vt:lpstr>
      <vt:lpstr>СП1</vt:lpstr>
      <vt:lpstr>КЮР СП1</vt:lpstr>
      <vt:lpstr>Абс МК</vt:lpstr>
      <vt:lpstr>КПЮн</vt:lpstr>
      <vt:lpstr>ЛПЮн</vt:lpstr>
      <vt:lpstr>КЮР юн</vt:lpstr>
      <vt:lpstr>Абс Юн</vt:lpstr>
      <vt:lpstr>КПЮр</vt:lpstr>
      <vt:lpstr>ЛПЮр</vt:lpstr>
      <vt:lpstr>КЮР юр</vt:lpstr>
      <vt:lpstr>Абс Юр</vt:lpstr>
      <vt:lpstr>Судейская ВС</vt:lpstr>
      <vt:lpstr>'Абс U25'!Заголовки_для_печати</vt:lpstr>
      <vt:lpstr>'Абс БК'!Заголовки_для_печати</vt:lpstr>
      <vt:lpstr>'Абс МК'!Заголовки_для_печати</vt:lpstr>
      <vt:lpstr>БП!Заголовки_для_печати</vt:lpstr>
      <vt:lpstr>'БП u25'!Заголовки_для_печати</vt:lpstr>
      <vt:lpstr>КПд!Заголовки_для_печати</vt:lpstr>
      <vt:lpstr>КПЮн!Заголовки_для_печати</vt:lpstr>
      <vt:lpstr>КПЮр!Заголовки_для_печати</vt:lpstr>
      <vt:lpstr>ЛПд!Заголовки_для_печати</vt:lpstr>
      <vt:lpstr>ЛПЮн!Заголовки_для_печати</vt:lpstr>
      <vt:lpstr>ЛПЮр!Заголовки_для_печати</vt:lpstr>
      <vt:lpstr>МП!Заголовки_для_печати</vt:lpstr>
      <vt:lpstr>ПБП!Заголовки_для_печати</vt:lpstr>
      <vt:lpstr>'ППдА ут'!Заголовки_для_печати</vt:lpstr>
      <vt:lpstr>ППдВ!Заголовки_для_печати</vt:lpstr>
      <vt:lpstr>СП1!Заголовки_для_печати</vt:lpstr>
      <vt:lpstr>'СП2 u25'!Заголовки_для_печати</vt:lpstr>
      <vt:lpstr>'Абс U25'!Область_печати</vt:lpstr>
      <vt:lpstr>'Абс БК'!Область_печати</vt:lpstr>
      <vt:lpstr>'Абс ВС дети'!Область_печати</vt:lpstr>
      <vt:lpstr>'Абс МК'!Область_печати</vt:lpstr>
      <vt:lpstr>'Абс Юн'!Область_печати</vt:lpstr>
      <vt:lpstr>'Абс Юр'!Область_печати</vt:lpstr>
      <vt:lpstr>БП!Область_печати</vt:lpstr>
      <vt:lpstr>'БП u25'!Область_печати</vt:lpstr>
      <vt:lpstr>Выводка!Область_печати</vt:lpstr>
      <vt:lpstr>КПд!Область_печати</vt:lpstr>
      <vt:lpstr>КПЮн!Область_печати</vt:lpstr>
      <vt:lpstr>КПЮр!Область_печати</vt:lpstr>
      <vt:lpstr>ЛПд!Область_печати</vt:lpstr>
      <vt:lpstr>ЛПЮн!Область_печати</vt:lpstr>
      <vt:lpstr>ЛПЮр!Область_печати</vt:lpstr>
      <vt:lpstr>'МЛ ВС'!Область_печати</vt:lpstr>
      <vt:lpstr>МП!Область_печати</vt:lpstr>
      <vt:lpstr>ПБП!Область_печати</vt:lpstr>
      <vt:lpstr>'ППдА ут'!Область_печати</vt:lpstr>
      <vt:lpstr>ППдВ!Область_печати</vt:lpstr>
      <vt:lpstr>СП1!Область_печати</vt:lpstr>
      <vt:lpstr>'СП2 u25'!Область_печати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2023-08-24T19:55:37Z</dcterms:created>
  <dcterms:modified xsi:type="dcterms:W3CDTF">2023-08-24T19:56:20Z</dcterms:modified>
</cp:coreProperties>
</file>