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6605" windowHeight="9375" tabRatio="933" activeTab="0"/>
  </bookViews>
  <sheets>
    <sheet name="МЛ" sheetId="1" r:id="rId1"/>
    <sheet name="МП" sheetId="2" r:id="rId2"/>
    <sheet name="СП1" sheetId="3" r:id="rId3"/>
    <sheet name="КПюн" sheetId="4" r:id="rId4"/>
    <sheet name="КПюн (ок)" sheetId="5" r:id="rId5"/>
    <sheet name="ППд А " sheetId="6" r:id="rId6"/>
    <sheet name="ППд А (ок)" sheetId="7" r:id="rId7"/>
    <sheet name="ППд В" sheetId="8" r:id="rId8"/>
    <sheet name="ППд В (ок)" sheetId="9" r:id="rId9"/>
    <sheet name="КПд" sheetId="10" r:id="rId10"/>
    <sheet name="КПд (ок)" sheetId="11" r:id="rId11"/>
    <sheet name="МЕ 1.3мг" sheetId="12" r:id="rId12"/>
    <sheet name="МЕ 1.3" sheetId="13" r:id="rId13"/>
    <sheet name="Судейская" sheetId="14" r:id="rId14"/>
  </sheets>
  <definedNames>
    <definedName name="_xlnm.Print_Area" localSheetId="9">'КПд'!$A$1:$AA$18</definedName>
    <definedName name="_xlnm.Print_Area" localSheetId="10">'КПд (ок)'!$A$1:$AA$21</definedName>
    <definedName name="_xlnm.Print_Area" localSheetId="3">'КПюн'!$A$1:$Z$21</definedName>
    <definedName name="_xlnm.Print_Area" localSheetId="4">'КПюн (ок)'!$A$1:$Z$24</definedName>
    <definedName name="_xlnm.Print_Area" localSheetId="12">'МЕ 1.3'!$A$1:$Z$28</definedName>
    <definedName name="_xlnm.Print_Area" localSheetId="11">'МЕ 1.3мг'!$A$1:$Z$21</definedName>
    <definedName name="_xlnm.Print_Area" localSheetId="0">'МЛ'!$A$1:$L$55</definedName>
    <definedName name="_xlnm.Print_Area" localSheetId="1">'МП'!$A$1:$Z$19</definedName>
    <definedName name="_xlnm.Print_Area" localSheetId="5">'ППд А '!$A$1:$AA$21</definedName>
    <definedName name="_xlnm.Print_Area" localSheetId="6">'ППд А (ок)'!$A$1:$AA$27</definedName>
    <definedName name="_xlnm.Print_Area" localSheetId="7">'ППд В'!$A$1:$AA$20</definedName>
    <definedName name="_xlnm.Print_Area" localSheetId="8">'ППд В (ок)'!$A$1:$AA$20</definedName>
    <definedName name="_xlnm.Print_Area" localSheetId="2">'СП1'!$A$1:$Z$18</definedName>
  </definedNames>
  <calcPr fullCalcOnLoad="1"/>
</workbook>
</file>

<file path=xl/sharedStrings.xml><?xml version="1.0" encoding="utf-8"?>
<sst xmlns="http://schemas.openxmlformats.org/spreadsheetml/2006/main" count="1439" uniqueCount="379">
  <si>
    <t>Мастер-лист</t>
  </si>
  <si>
    <t>№ п/п</t>
  </si>
  <si>
    <t>№ лошади</t>
  </si>
  <si>
    <t>Рег.№</t>
  </si>
  <si>
    <t>Владелец</t>
  </si>
  <si>
    <t>Тренер</t>
  </si>
  <si>
    <t>Команда, регион</t>
  </si>
  <si>
    <t>Отметка ветеринарной инспекции</t>
  </si>
  <si>
    <t>б/р</t>
  </si>
  <si>
    <t>1Ю</t>
  </si>
  <si>
    <t>Главный секретарь</t>
  </si>
  <si>
    <r>
      <t xml:space="preserve">Фамилия, </t>
    </r>
    <r>
      <rPr>
        <sz val="8"/>
        <rFont val="Verdana"/>
        <family val="2"/>
      </rPr>
      <t>Имя всадника</t>
    </r>
  </si>
  <si>
    <r>
      <t>Кличка лошади, г.р.,</t>
    </r>
    <r>
      <rPr>
        <sz val="8"/>
        <rFont val="Verdana"/>
        <family val="2"/>
      </rPr>
      <t xml:space="preserve"> масть, пол, порода, отец, место рождения</t>
    </r>
  </si>
  <si>
    <t>Зачет</t>
  </si>
  <si>
    <t>Звание, разряд</t>
  </si>
  <si>
    <r>
      <t xml:space="preserve">Фамилия, </t>
    </r>
    <r>
      <rPr>
        <sz val="9"/>
        <rFont val="Verdana"/>
        <family val="2"/>
      </rPr>
      <t>Имя всадника</t>
    </r>
  </si>
  <si>
    <r>
      <t>Кличка лошади, г.р.,</t>
    </r>
    <r>
      <rPr>
        <sz val="9"/>
        <rFont val="Verdana"/>
        <family val="2"/>
      </rPr>
      <t xml:space="preserve"> масть, пол, порода, отец, место рождения</t>
    </r>
  </si>
  <si>
    <t>Главный судья</t>
  </si>
  <si>
    <t>Выездка</t>
  </si>
  <si>
    <t>Н</t>
  </si>
  <si>
    <t>C</t>
  </si>
  <si>
    <t>Ошибки в схеме</t>
  </si>
  <si>
    <t>Всего баллов</t>
  </si>
  <si>
    <t>Всего %</t>
  </si>
  <si>
    <t>Вып.
норм.</t>
  </si>
  <si>
    <t>Баллы</t>
  </si>
  <si>
    <t>%</t>
  </si>
  <si>
    <t>Место</t>
  </si>
  <si>
    <t>Технические результаты</t>
  </si>
  <si>
    <t>Состав судейской:</t>
  </si>
  <si>
    <t>Должность</t>
  </si>
  <si>
    <t>ФИО</t>
  </si>
  <si>
    <t>Категория</t>
  </si>
  <si>
    <t>Регион</t>
  </si>
  <si>
    <t>Оценка</t>
  </si>
  <si>
    <t>Ленинградская область</t>
  </si>
  <si>
    <t>Санкт-Петербург</t>
  </si>
  <si>
    <t>Ветеринарный врач</t>
  </si>
  <si>
    <t>самостоятельно</t>
  </si>
  <si>
    <t>Допущен</t>
  </si>
  <si>
    <t xml:space="preserve">Главный судья </t>
  </si>
  <si>
    <t>-</t>
  </si>
  <si>
    <t>М</t>
  </si>
  <si>
    <t>Технический делегат</t>
  </si>
  <si>
    <t>Ассистент ст.судьи</t>
  </si>
  <si>
    <t>Блюменталь Н.А.</t>
  </si>
  <si>
    <t>Читчик</t>
  </si>
  <si>
    <t>Медиана</t>
  </si>
  <si>
    <t>Морковкин Г.</t>
  </si>
  <si>
    <t>С</t>
  </si>
  <si>
    <t>Шеф-стюард</t>
  </si>
  <si>
    <t>Справка о составе судейской коллегии:</t>
  </si>
  <si>
    <t>Езда</t>
  </si>
  <si>
    <t>Средняя оценка</t>
  </si>
  <si>
    <t>техника исп.</t>
  </si>
  <si>
    <t>качество исп.</t>
  </si>
  <si>
    <t>Посадка</t>
  </si>
  <si>
    <t>Средства управления</t>
  </si>
  <si>
    <t>Точность</t>
  </si>
  <si>
    <t>Общее впечатление</t>
  </si>
  <si>
    <t>ПРЕДВАРИТЕЛЬНЫЙ ПРИЗ А. Дети (FEI 2020)</t>
  </si>
  <si>
    <t>Крутина О.</t>
  </si>
  <si>
    <t>мальчики и девочки до 15 лет</t>
  </si>
  <si>
    <t>ПРЕДВАРИТЕЛЬНЫЙ ПРИЗ В. Дети (FEI 2020)</t>
  </si>
  <si>
    <r>
      <t xml:space="preserve">СОЛОВЬЕВА </t>
    </r>
    <r>
      <rPr>
        <sz val="9"/>
        <rFont val="Verdana"/>
        <family val="2"/>
      </rPr>
      <t>Кира, 2005</t>
    </r>
  </si>
  <si>
    <t>066905</t>
  </si>
  <si>
    <t>Зюльковская Е.</t>
  </si>
  <si>
    <t>КСК "Виннер"/ 
Ленинградская область</t>
  </si>
  <si>
    <t>КСК "Виннер"/
Ленинградская область</t>
  </si>
  <si>
    <t>Фёдорова Ю.</t>
  </si>
  <si>
    <t>000708</t>
  </si>
  <si>
    <t>Крутина О.А.</t>
  </si>
  <si>
    <r>
      <rPr>
        <b/>
        <sz val="14"/>
        <rFont val="Verdana"/>
        <family val="2"/>
      </rPr>
      <t xml:space="preserve">ВСЕВОЛОЖСКИЕ КОННЫЕ ИГРЫ 2022, «WINNER CUP»
Муниципальные соревнования
</t>
    </r>
  </si>
  <si>
    <t>КСК "Виннер" / Ленинградская область</t>
  </si>
  <si>
    <t>ССВК</t>
  </si>
  <si>
    <r>
      <t xml:space="preserve">ВСЕВОЛОЖСКИЕ КОННЫЕ ИГРЫ 2022, «WINNER CUP»
</t>
    </r>
    <r>
      <rPr>
        <sz val="14"/>
        <rFont val="Verdana"/>
        <family val="2"/>
      </rPr>
      <t>Муниципальные соревнования</t>
    </r>
  </si>
  <si>
    <r>
      <t xml:space="preserve">ВСЕВОЛОЖСКИЕ КОННЫЕ ИГРЫ 2022, 
«WINNER CUP»
</t>
    </r>
    <r>
      <rPr>
        <sz val="14"/>
        <rFont val="Verdana"/>
        <family val="2"/>
      </rPr>
      <t>Муниципальные соревнования</t>
    </r>
  </si>
  <si>
    <r>
      <t>БУЦЕФАЛ</t>
    </r>
    <r>
      <rPr>
        <sz val="9"/>
        <rFont val="Verdana"/>
        <family val="2"/>
      </rPr>
      <t>-15, жер., т.гнед., полукр., неизв., Россия</t>
    </r>
  </si>
  <si>
    <t>025825</t>
  </si>
  <si>
    <t>Гаджиев М.</t>
  </si>
  <si>
    <t>101801</t>
  </si>
  <si>
    <t>КСК "Виннер" / 
Санкт-Петербург</t>
  </si>
  <si>
    <r>
      <t xml:space="preserve">БАСОВА </t>
    </r>
    <r>
      <rPr>
        <sz val="9"/>
        <rFont val="Verdana"/>
        <family val="2"/>
      </rPr>
      <t>Анна</t>
    </r>
  </si>
  <si>
    <t>007383</t>
  </si>
  <si>
    <t>Калинина М.</t>
  </si>
  <si>
    <t>Семенова И.</t>
  </si>
  <si>
    <t>КСК "Виннер" /
Ленинградская область</t>
  </si>
  <si>
    <r>
      <t>БОНИ ЭМ</t>
    </r>
    <r>
      <rPr>
        <sz val="9"/>
        <rFont val="Verdana"/>
        <family val="2"/>
      </rPr>
      <t>-05, мер., т.гнед., полукр., Эквадор, Россия</t>
    </r>
  </si>
  <si>
    <t>015680</t>
  </si>
  <si>
    <t>Мирзоева А.</t>
  </si>
  <si>
    <t>008312</t>
  </si>
  <si>
    <t>Федоров Н.</t>
  </si>
  <si>
    <t>ВСЕВОЛОЖСКИЕ КОННЫЕ ИГРЫ 2022, «WINNER CUP»
Муниципальные соревнования</t>
  </si>
  <si>
    <t>Технические ошибки</t>
  </si>
  <si>
    <t>013861</t>
  </si>
  <si>
    <t>Герштанская И.</t>
  </si>
  <si>
    <r>
      <t xml:space="preserve">ГИЛЕВА </t>
    </r>
    <r>
      <rPr>
        <sz val="9"/>
        <rFont val="Verdana"/>
        <family val="2"/>
      </rPr>
      <t>Дана, 2007</t>
    </r>
  </si>
  <si>
    <t>010807</t>
  </si>
  <si>
    <t>Бондаренко Е.</t>
  </si>
  <si>
    <t>КСОЦ "Берегиня"/
Санкт-Петербург</t>
  </si>
  <si>
    <r>
      <t xml:space="preserve">ЖАШКЕВИЧ </t>
    </r>
    <r>
      <rPr>
        <sz val="9"/>
        <rFont val="Verdana"/>
        <family val="2"/>
      </rPr>
      <t>Анна, 2007</t>
    </r>
  </si>
  <si>
    <t>009207</t>
  </si>
  <si>
    <r>
      <t>ЗАВЕТНАЯ</t>
    </r>
    <r>
      <rPr>
        <sz val="9"/>
        <rFont val="Verdana"/>
        <family val="2"/>
      </rPr>
      <t>-08 (147), коб., т.-гн., полукр., Варвар, Россия</t>
    </r>
  </si>
  <si>
    <t>011322</t>
  </si>
  <si>
    <t>Корсакова Е.</t>
  </si>
  <si>
    <t>КСОЦ "Берегиня" /
 Санкт-Петербург</t>
  </si>
  <si>
    <t>048900</t>
  </si>
  <si>
    <r>
      <t>ВОЛЬФРАМ</t>
    </r>
    <r>
      <rPr>
        <sz val="9"/>
        <rFont val="Verdana"/>
        <family val="2"/>
      </rPr>
      <t>-14, мер., сер., полукр., Фаер, Россия</t>
    </r>
  </si>
  <si>
    <t>017486</t>
  </si>
  <si>
    <r>
      <t>МАЛЬТА-</t>
    </r>
    <r>
      <rPr>
        <sz val="9"/>
        <rFont val="Verdana"/>
        <family val="2"/>
      </rPr>
      <t>12, коб., гнед., полукр., Лат, ЗАО ПЗ "Урожай"</t>
    </r>
  </si>
  <si>
    <t>011451</t>
  </si>
  <si>
    <t>Виленская Н.</t>
  </si>
  <si>
    <t>КСОЦ "Берегиня" / 
Ленинградская область</t>
  </si>
  <si>
    <r>
      <t>СЕНТ-ЭКЗЮПЕРИ-</t>
    </r>
    <r>
      <rPr>
        <sz val="9"/>
        <rFont val="Verdana"/>
        <family val="2"/>
      </rPr>
      <t>11, жер., вор., трак., Эль-Ферроль 10, Санкт-Петербург, Россия</t>
    </r>
  </si>
  <si>
    <t>010462</t>
  </si>
  <si>
    <r>
      <t>ВОЛЬФРАМ</t>
    </r>
    <r>
      <rPr>
        <sz val="9"/>
        <rFont val="Verdana"/>
        <family val="2"/>
      </rPr>
      <t>-14, жер., сер., полукр., Фаер, Россия</t>
    </r>
  </si>
  <si>
    <r>
      <t xml:space="preserve">ХЛЕБНИКОВ </t>
    </r>
    <r>
      <rPr>
        <sz val="9"/>
        <rFont val="Verdana"/>
        <family val="2"/>
      </rPr>
      <t>Дмитрий, 2009</t>
    </r>
  </si>
  <si>
    <r>
      <rPr>
        <b/>
        <sz val="9"/>
        <rFont val="Verdana"/>
        <family val="2"/>
      </rPr>
      <t xml:space="preserve">ИВАНОВА </t>
    </r>
    <r>
      <rPr>
        <sz val="9"/>
        <rFont val="Verdana"/>
        <family val="2"/>
      </rPr>
      <t>Ирина, 2011</t>
    </r>
  </si>
  <si>
    <t>024111</t>
  </si>
  <si>
    <t>КСОЦ "Берегиня"/
Ленинградская область</t>
  </si>
  <si>
    <r>
      <rPr>
        <b/>
        <sz val="9"/>
        <rFont val="Verdana"/>
        <family val="2"/>
      </rPr>
      <t xml:space="preserve">ЕГОРОВА </t>
    </r>
    <r>
      <rPr>
        <sz val="9"/>
        <rFont val="Verdana"/>
        <family val="2"/>
      </rPr>
      <t>Кристина, 2012</t>
    </r>
  </si>
  <si>
    <t>014612</t>
  </si>
  <si>
    <r>
      <t xml:space="preserve">ФЕДОРОВА </t>
    </r>
    <r>
      <rPr>
        <sz val="9"/>
        <rFont val="Verdana"/>
        <family val="2"/>
      </rPr>
      <t>Александра, 2008</t>
    </r>
  </si>
  <si>
    <r>
      <t>РАЙБЕРИ РЕВЕНТОН</t>
    </r>
    <r>
      <rPr>
        <sz val="9"/>
        <rFont val="Verdana"/>
        <family val="2"/>
      </rPr>
      <t>-05, мер., гнед., ганн., Руссо, Нидерланды</t>
    </r>
  </si>
  <si>
    <t>ПРЕДВАРИТЕЛЬНЫЙ ПРИЗ А. Дети (FEI 2020)/ Открытый класс</t>
  </si>
  <si>
    <t>юноши и девушки 14-18 лет, юниоры и юниорки 16-21 год, мужчины и женщины</t>
  </si>
  <si>
    <t>ПРЕДВАРИТЕЛЬНЫЙ ПРИЗ В. Дети (FEI 2020)/ Открытый класс</t>
  </si>
  <si>
    <r>
      <t xml:space="preserve">Зачет "Открытый класс"
</t>
    </r>
    <r>
      <rPr>
        <sz val="10"/>
        <rFont val="Verdana"/>
        <family val="2"/>
      </rPr>
      <t>юноши и девушки 14-18 лет, юниоры и юниорки 16-21 год, мужчины и женщины</t>
    </r>
  </si>
  <si>
    <r>
      <t xml:space="preserve">ШАГАЛОВ </t>
    </r>
    <r>
      <rPr>
        <sz val="9"/>
        <rFont val="Verdana"/>
        <family val="2"/>
      </rPr>
      <t>Артемий, 2007</t>
    </r>
  </si>
  <si>
    <r>
      <t>ПОДВИГ</t>
    </r>
    <r>
      <rPr>
        <sz val="9"/>
        <rFont val="Verdana"/>
        <family val="2"/>
      </rPr>
      <t>-10, мер., вор., полукр., Дюйм, Беларусь</t>
    </r>
  </si>
  <si>
    <t>Член Гранд-жюри, Технический Делегат</t>
  </si>
  <si>
    <t>Член Гранд-жюри</t>
  </si>
  <si>
    <t>023249</t>
  </si>
  <si>
    <t>025824</t>
  </si>
  <si>
    <t>Гаджиева А.</t>
  </si>
  <si>
    <t>074807</t>
  </si>
  <si>
    <t>007727</t>
  </si>
  <si>
    <t>Дьячкова Е.</t>
  </si>
  <si>
    <t>КСК "Карьер"/
Ленинградская область</t>
  </si>
  <si>
    <t>009590</t>
  </si>
  <si>
    <r>
      <t>ГУРСКАЯ</t>
    </r>
    <r>
      <rPr>
        <sz val="9"/>
        <rFont val="Verdana"/>
        <family val="2"/>
      </rPr>
      <t xml:space="preserve"> Марина, 2008</t>
    </r>
  </si>
  <si>
    <t>Судья-секретарь</t>
  </si>
  <si>
    <t>СС3К</t>
  </si>
  <si>
    <t>Технический Делегат</t>
  </si>
  <si>
    <t>010556</t>
  </si>
  <si>
    <r>
      <t xml:space="preserve">ЕГОРОВА </t>
    </r>
    <r>
      <rPr>
        <sz val="9"/>
        <rFont val="Verdana"/>
        <family val="2"/>
      </rPr>
      <t>Марина</t>
    </r>
  </si>
  <si>
    <t>022745</t>
  </si>
  <si>
    <r>
      <t xml:space="preserve">МАЛЬЦЕВ </t>
    </r>
    <r>
      <rPr>
        <sz val="9"/>
        <rFont val="Verdana"/>
        <family val="2"/>
      </rPr>
      <t>Антон, 2005</t>
    </r>
  </si>
  <si>
    <t>030207</t>
  </si>
  <si>
    <r>
      <t xml:space="preserve">АНДРЕЕВА </t>
    </r>
    <r>
      <rPr>
        <sz val="9"/>
        <rFont val="Verdana"/>
        <family val="2"/>
      </rPr>
      <t xml:space="preserve"> Маргарита</t>
    </r>
  </si>
  <si>
    <r>
      <t>ЛИДЕР</t>
    </r>
    <r>
      <rPr>
        <sz val="9"/>
        <rFont val="Verdana"/>
        <family val="2"/>
      </rPr>
      <t>-14 (148), мер., сол., полукр., Оскар, Тверская область</t>
    </r>
  </si>
  <si>
    <t>КОМАНДНЫЙ ПРИЗ. Дети (FEI 2020)/ Открытый класс</t>
  </si>
  <si>
    <t>Киреева Н.В.</t>
  </si>
  <si>
    <t>Блюменталь Н. - ССВК - Санкт-Петербург</t>
  </si>
  <si>
    <t>Ганюшкина Л. - СС2К - Санкт-Петербург</t>
  </si>
  <si>
    <t>Аббакумов П.К.</t>
  </si>
  <si>
    <t>б/к</t>
  </si>
  <si>
    <t>СС1К</t>
  </si>
  <si>
    <t>Морковкин Г. - СС1К - Ленинградская область</t>
  </si>
  <si>
    <r>
      <t>ПАФОС-</t>
    </r>
    <r>
      <rPr>
        <sz val="9"/>
        <rFont val="Verdana"/>
        <family val="2"/>
      </rPr>
      <t>95,</t>
    </r>
    <r>
      <rPr>
        <b/>
        <sz val="9"/>
        <rFont val="Verdana"/>
        <family val="2"/>
      </rPr>
      <t xml:space="preserve"> </t>
    </r>
    <r>
      <rPr>
        <sz val="9"/>
        <rFont val="Verdana"/>
        <family val="2"/>
      </rPr>
      <t>мер., св.-гнед., гунтер, неизв., Россия</t>
    </r>
  </si>
  <si>
    <t>008163</t>
  </si>
  <si>
    <t>Кутова С.</t>
  </si>
  <si>
    <t>Зазулина Е.</t>
  </si>
  <si>
    <t>КСК "Райдер"/
Санкт-Петербург</t>
  </si>
  <si>
    <t>Горбачева И.</t>
  </si>
  <si>
    <t>083108</t>
  </si>
  <si>
    <r>
      <t xml:space="preserve">ИВАНЧИХИНА </t>
    </r>
    <r>
      <rPr>
        <sz val="9"/>
        <rFont val="Verdana"/>
        <family val="2"/>
      </rPr>
      <t>Радмила, 2009</t>
    </r>
  </si>
  <si>
    <r>
      <t>ЭСТЕТ</t>
    </r>
    <r>
      <rPr>
        <sz val="9"/>
        <rFont val="Verdana"/>
        <family val="2"/>
      </rPr>
      <t>-15, мер., гнед., полукр., Розмарин, Россия</t>
    </r>
  </si>
  <si>
    <r>
      <t>ГОРБАЧЕВА</t>
    </r>
    <r>
      <rPr>
        <sz val="9"/>
        <rFont val="Verdana"/>
        <family val="2"/>
      </rPr>
      <t xml:space="preserve"> Юлия</t>
    </r>
  </si>
  <si>
    <t>003900</t>
  </si>
  <si>
    <t>МС</t>
  </si>
  <si>
    <t>КСК "Приор"/
 Ленинградская область</t>
  </si>
  <si>
    <t>080508</t>
  </si>
  <si>
    <t>Локтионов В.</t>
  </si>
  <si>
    <t>Кардашина А.</t>
  </si>
  <si>
    <t>КСК "Приор" / 
Ленинградская область</t>
  </si>
  <si>
    <r>
      <t>ДАРИЭЛЬ</t>
    </r>
    <r>
      <rPr>
        <sz val="9"/>
        <rFont val="Verdana"/>
        <family val="2"/>
      </rPr>
      <t>-08 (142), коб., вор. класс пони, Дамаск, Краснодарский край</t>
    </r>
  </si>
  <si>
    <t>034892</t>
  </si>
  <si>
    <r>
      <t xml:space="preserve">ВЛАДИМИРОВА </t>
    </r>
    <r>
      <rPr>
        <sz val="9"/>
        <rFont val="Verdana"/>
        <family val="2"/>
      </rPr>
      <t>Дарья</t>
    </r>
  </si>
  <si>
    <r>
      <t xml:space="preserve">БОНДАРЕНКО </t>
    </r>
    <r>
      <rPr>
        <sz val="9"/>
        <rFont val="Verdana"/>
        <family val="2"/>
      </rPr>
      <t>Валерия, 2007</t>
    </r>
  </si>
  <si>
    <t>066809</t>
  </si>
  <si>
    <t>062804</t>
  </si>
  <si>
    <t>022242</t>
  </si>
  <si>
    <t>006349</t>
  </si>
  <si>
    <t>Малый Приз</t>
  </si>
  <si>
    <t>Морковкин Г.Н.</t>
  </si>
  <si>
    <t>Лукина Н.Д.</t>
  </si>
  <si>
    <t>мужчины и женщины</t>
  </si>
  <si>
    <r>
      <t xml:space="preserve">БАТУРИНА </t>
    </r>
    <r>
      <rPr>
        <sz val="9"/>
        <rFont val="Verdana"/>
        <family val="2"/>
      </rPr>
      <t>Серафима, 2004</t>
    </r>
  </si>
  <si>
    <r>
      <t>ВАЛЕНСИЯ ДЕ ХАРДИ</t>
    </r>
    <r>
      <rPr>
        <sz val="9"/>
        <rFont val="Verdana"/>
        <family val="2"/>
      </rPr>
      <t>-12, коб., т.гнед., трак., Хип Хоп 50, Россия</t>
    </r>
  </si>
  <si>
    <t>Балабанова М.В.</t>
  </si>
  <si>
    <t>133805</t>
  </si>
  <si>
    <t>Мальчики и девочки до 13 лет, мальчики и девочки до 15 лет,
 юноши и девушки 14-18 лет, юниоры и юниорки 16-21 лет, мужчины и женщины</t>
  </si>
  <si>
    <t>103207</t>
  </si>
  <si>
    <t>072609</t>
  </si>
  <si>
    <t>29 мая 2022г.</t>
  </si>
  <si>
    <r>
      <t>ВОЛОСОВА</t>
    </r>
    <r>
      <rPr>
        <sz val="9"/>
        <rFont val="Verdana"/>
        <family val="2"/>
      </rPr>
      <t xml:space="preserve"> Василиса, 2013</t>
    </r>
  </si>
  <si>
    <t>111113</t>
  </si>
  <si>
    <t>019269</t>
  </si>
  <si>
    <t>Дмитриев Д.</t>
  </si>
  <si>
    <t>КСК "Мечта" / 
Вологодская область</t>
  </si>
  <si>
    <r>
      <t>МИХАЙЛОВА</t>
    </r>
    <r>
      <rPr>
        <sz val="9"/>
        <rFont val="Verdana"/>
        <family val="2"/>
      </rPr>
      <t xml:space="preserve"> Алиса, 2013</t>
    </r>
  </si>
  <si>
    <t>111313</t>
  </si>
  <si>
    <t>024336</t>
  </si>
  <si>
    <r>
      <t>МАМЕДБЕКОВА</t>
    </r>
    <r>
      <rPr>
        <sz val="9"/>
        <rFont val="Verdana"/>
        <family val="2"/>
      </rPr>
      <t xml:space="preserve"> Камилла, 2012</t>
    </r>
  </si>
  <si>
    <t>018512</t>
  </si>
  <si>
    <r>
      <t>ЮВЕЛЬ ВОМ ВЕЛСТАЛ</t>
    </r>
    <r>
      <rPr>
        <sz val="9"/>
        <rFont val="Verdana"/>
        <family val="2"/>
      </rPr>
      <t>-07(143), мер., сер., нем.верх.пони, Калленбергс Джаст ин тайм, Германия</t>
    </r>
  </si>
  <si>
    <r>
      <t>ГЕРДА</t>
    </r>
    <r>
      <rPr>
        <sz val="9"/>
        <rFont val="Verdana"/>
        <family val="2"/>
      </rPr>
      <t xml:space="preserve">-12(141), коб., сол., класс пони, неизв., Россия </t>
    </r>
  </si>
  <si>
    <r>
      <t xml:space="preserve">ХОФФНЕР </t>
    </r>
    <r>
      <rPr>
        <sz val="9"/>
        <rFont val="Verdana"/>
        <family val="2"/>
      </rPr>
      <t>Павел</t>
    </r>
  </si>
  <si>
    <t>006077</t>
  </si>
  <si>
    <r>
      <t>АМИГО</t>
    </r>
    <r>
      <rPr>
        <sz val="9"/>
        <rFont val="Verdana"/>
        <family val="2"/>
      </rPr>
      <t>-08, мер., гнед., латв., Авиаторс, Латвия</t>
    </r>
  </si>
  <si>
    <t>010583</t>
  </si>
  <si>
    <t>Тен С.
Хоффнер П.</t>
  </si>
  <si>
    <t>КСК "Олимп"/
Санкт-Петербург</t>
  </si>
  <si>
    <r>
      <t>САНТО ДОМИНГО</t>
    </r>
    <r>
      <rPr>
        <sz val="9"/>
        <rFont val="Verdana"/>
        <family val="2"/>
      </rPr>
      <t>-14, мер., гнед., голл. тепл., Ол Эт Уанс, Нидерланды</t>
    </r>
  </si>
  <si>
    <t>026372</t>
  </si>
  <si>
    <t>Волков В.</t>
  </si>
  <si>
    <r>
      <t xml:space="preserve">МАЦНЕВА </t>
    </r>
    <r>
      <rPr>
        <sz val="9"/>
        <rFont val="Verdana"/>
        <family val="2"/>
      </rPr>
      <t>Евгения, 2005</t>
    </r>
  </si>
  <si>
    <t>026605</t>
  </si>
  <si>
    <t>Орлова Н.</t>
  </si>
  <si>
    <t>027446</t>
  </si>
  <si>
    <r>
      <t xml:space="preserve">МИТРОФАНОВА </t>
    </r>
    <r>
      <rPr>
        <sz val="9"/>
        <rFont val="Verdana"/>
        <family val="2"/>
      </rPr>
      <t>Юлия</t>
    </r>
  </si>
  <si>
    <t>006481</t>
  </si>
  <si>
    <r>
      <t>АЛДАН-</t>
    </r>
    <r>
      <rPr>
        <sz val="9"/>
        <rFont val="Verdana"/>
        <family val="2"/>
      </rPr>
      <t>14, жер., вор., полукр., Абрич, Россия</t>
    </r>
  </si>
  <si>
    <t>023225</t>
  </si>
  <si>
    <t>Гаврилов М.</t>
  </si>
  <si>
    <t>КСК "Приор" /
Леннградская область</t>
  </si>
  <si>
    <r>
      <t xml:space="preserve">ПШАТОВА </t>
    </r>
    <r>
      <rPr>
        <sz val="9"/>
        <rFont val="Verdana"/>
        <family val="2"/>
      </rPr>
      <t>Екатерина, 2007</t>
    </r>
  </si>
  <si>
    <r>
      <t>АКРОН</t>
    </r>
    <r>
      <rPr>
        <sz val="9"/>
        <rFont val="Verdana"/>
        <family val="2"/>
      </rPr>
      <t>-06,</t>
    </r>
    <r>
      <rPr>
        <b/>
        <sz val="9"/>
        <rFont val="Verdana"/>
        <family val="2"/>
      </rPr>
      <t xml:space="preserve"> </t>
    </r>
    <r>
      <rPr>
        <sz val="9"/>
        <rFont val="Verdana"/>
        <family val="2"/>
      </rPr>
      <t>жер., гнед., трак., Крах, учхоз СПб ГАУ, Россия</t>
    </r>
  </si>
  <si>
    <r>
      <t>НОВОКРЕЩЕНОВА</t>
    </r>
    <r>
      <rPr>
        <sz val="9"/>
        <rFont val="Verdana"/>
        <family val="2"/>
      </rPr>
      <t xml:space="preserve"> Алина</t>
    </r>
  </si>
  <si>
    <t>034592</t>
  </si>
  <si>
    <r>
      <t>АВАТАР</t>
    </r>
    <r>
      <rPr>
        <sz val="9"/>
        <rFont val="Verdana"/>
        <family val="2"/>
      </rPr>
      <t>-06 (146), мер., изобел., райт пони, Onbekend, Нидерланды</t>
    </r>
  </si>
  <si>
    <t>007649</t>
  </si>
  <si>
    <r>
      <t>КОНКОРД-</t>
    </r>
    <r>
      <rPr>
        <sz val="9"/>
        <rFont val="Verdana"/>
        <family val="2"/>
      </rPr>
      <t>13, жер., гнед., голшт., Командор, Россия</t>
    </r>
  </si>
  <si>
    <t>017433</t>
  </si>
  <si>
    <t>Кисельер А.</t>
  </si>
  <si>
    <r>
      <t>ЛЫСАК</t>
    </r>
    <r>
      <rPr>
        <sz val="9"/>
        <rFont val="Verdana"/>
        <family val="2"/>
      </rPr>
      <t xml:space="preserve"> Кристина, 2001</t>
    </r>
  </si>
  <si>
    <r>
      <t>ДОМИНО</t>
    </r>
    <r>
      <rPr>
        <sz val="9"/>
        <rFont val="Verdana"/>
        <family val="2"/>
      </rPr>
      <t xml:space="preserve">-07, мер., т.гнед., полукр., Даллас, Россия </t>
    </r>
  </si>
  <si>
    <r>
      <t xml:space="preserve">МАРТЫНОВА </t>
    </r>
    <r>
      <rPr>
        <sz val="9"/>
        <rFont val="Verdana"/>
        <family val="2"/>
      </rPr>
      <t>Евгения</t>
    </r>
  </si>
  <si>
    <t>024580</t>
  </si>
  <si>
    <r>
      <t>БОСТОН</t>
    </r>
    <r>
      <rPr>
        <sz val="9"/>
        <rFont val="Verdana"/>
        <family val="2"/>
      </rPr>
      <t>-00, мер., гнед., трак., Орех, КЗ" им. Кирова", Рост. обл.</t>
    </r>
  </si>
  <si>
    <t>005903</t>
  </si>
  <si>
    <t>КСК "Карьер" /
Ленинградская область</t>
  </si>
  <si>
    <t>Выездка, выездка (высота в холке до 150 см)</t>
  </si>
  <si>
    <t>Ганюшкина Л.А.</t>
  </si>
  <si>
    <t>СС2К</t>
  </si>
  <si>
    <t>Ружинская Е.В.</t>
  </si>
  <si>
    <t>Стюард</t>
  </si>
  <si>
    <t>Судья-член Гранд-жюри</t>
  </si>
  <si>
    <t xml:space="preserve">Командный приз. Юноши </t>
  </si>
  <si>
    <t xml:space="preserve">ОБЯЗАТЕЛЬНАЯ ПРОГРАММА №1 (Езда ФКС СПб №1.3) </t>
  </si>
  <si>
    <r>
      <t>ЛАНКАСТЕР ДИАМАНТ</t>
    </r>
    <r>
      <rPr>
        <sz val="9"/>
        <rFont val="Verdana"/>
        <family val="2"/>
      </rPr>
      <t>-12, жер., т.-сер., полукр., Лидо, КФХ "Тракены Ополья"</t>
    </r>
  </si>
  <si>
    <t>020500</t>
  </si>
  <si>
    <t>Кизимов М.</t>
  </si>
  <si>
    <t>100301</t>
  </si>
  <si>
    <r>
      <t>ТАКУЕВА</t>
    </r>
    <r>
      <rPr>
        <sz val="9"/>
        <rFont val="Verdana"/>
        <family val="2"/>
      </rPr>
      <t xml:space="preserve"> Екатерина, 2007</t>
    </r>
  </si>
  <si>
    <r>
      <t xml:space="preserve">ЛЮЛИНА </t>
    </r>
    <r>
      <rPr>
        <sz val="9"/>
        <rFont val="Verdana"/>
        <family val="2"/>
      </rPr>
      <t>Елизавета, 2002</t>
    </r>
  </si>
  <si>
    <t>090702</t>
  </si>
  <si>
    <r>
      <t>ПРАДО</t>
    </r>
    <r>
      <rPr>
        <sz val="9"/>
        <rFont val="Verdana"/>
        <family val="2"/>
      </rPr>
      <t>-10, мер., гнед., полукр., Полонез, Россия</t>
    </r>
  </si>
  <si>
    <t>010525</t>
  </si>
  <si>
    <r>
      <t>ОГАНЕСОВА</t>
    </r>
    <r>
      <rPr>
        <sz val="9"/>
        <rFont val="Verdana"/>
        <family val="2"/>
      </rPr>
      <t xml:space="preserve"> Дарья, 2001</t>
    </r>
  </si>
  <si>
    <r>
      <t>МАТВЕЕВА</t>
    </r>
    <r>
      <rPr>
        <sz val="9"/>
        <rFont val="Verdana"/>
        <family val="2"/>
      </rPr>
      <t xml:space="preserve"> Елена, 2003</t>
    </r>
  </si>
  <si>
    <t>138003</t>
  </si>
  <si>
    <t>Самарина М.</t>
  </si>
  <si>
    <t>072807</t>
  </si>
  <si>
    <r>
      <t xml:space="preserve">НЕКРАСОВА </t>
    </r>
    <r>
      <rPr>
        <sz val="9"/>
        <rFont val="Verdana"/>
        <family val="2"/>
      </rPr>
      <t>Анастасия</t>
    </r>
  </si>
  <si>
    <t>013784</t>
  </si>
  <si>
    <r>
      <t>ЛОТАРИНГИЯ</t>
    </r>
    <r>
      <rPr>
        <sz val="9"/>
        <rFont val="Verdana"/>
        <family val="2"/>
      </rPr>
      <t>-17, коб., гнед., буд., Летучий Голландец, Россия</t>
    </r>
  </si>
  <si>
    <t>027442</t>
  </si>
  <si>
    <t>Титова А.</t>
  </si>
  <si>
    <t>Вяткина Е.</t>
  </si>
  <si>
    <t>КСК "Бэст"/
Ленинградская область</t>
  </si>
  <si>
    <r>
      <t xml:space="preserve">ЧМЕЛЬ </t>
    </r>
    <r>
      <rPr>
        <sz val="9"/>
        <rFont val="Verdana"/>
        <family val="2"/>
      </rPr>
      <t>София, 2010</t>
    </r>
  </si>
  <si>
    <t>009910</t>
  </si>
  <si>
    <r>
      <t>БРАСЛЕТ</t>
    </r>
    <r>
      <rPr>
        <sz val="9"/>
        <rFont val="Verdana"/>
        <family val="2"/>
      </rPr>
      <t xml:space="preserve">-11, мер., савр., лошадь класса пони, Сельдерей, Москва </t>
    </r>
  </si>
  <si>
    <t>022052</t>
  </si>
  <si>
    <t>Михайлова Я.</t>
  </si>
  <si>
    <t>Ружинская Е.</t>
  </si>
  <si>
    <r>
      <t>АДВЕНЧЕР ТАЙМ</t>
    </r>
    <r>
      <rPr>
        <sz val="9"/>
        <rFont val="Verdana"/>
        <family val="2"/>
      </rPr>
      <t>-14 (148), коб., полукр., рыж.-пег., Девис Темптейшн, Россия</t>
    </r>
  </si>
  <si>
    <t>КСК "Вива"/
Ленинградская область</t>
  </si>
  <si>
    <r>
      <t>ИВАНОВА</t>
    </r>
    <r>
      <rPr>
        <sz val="9"/>
        <rFont val="Verdana"/>
        <family val="2"/>
      </rPr>
      <t xml:space="preserve"> Станислава, 2014</t>
    </r>
  </si>
  <si>
    <r>
      <t>САННИ БОЙ-</t>
    </r>
    <r>
      <rPr>
        <sz val="9"/>
        <rFont val="Verdana"/>
        <family val="2"/>
      </rPr>
      <t>10 (125), мер., рыж., класс пони, Посандо, Россия</t>
    </r>
  </si>
  <si>
    <t>021414</t>
  </si>
  <si>
    <t>Костылева Т.</t>
  </si>
  <si>
    <t>КСК "Райдер"/
Ленинградская область</t>
  </si>
  <si>
    <t>017699</t>
  </si>
  <si>
    <r>
      <t>КОНДОТТЬЕРО-</t>
    </r>
    <r>
      <rPr>
        <sz val="9"/>
        <rFont val="Verdana"/>
        <family val="2"/>
      </rPr>
      <t>04, мер, вор, трак, Полог, Россия</t>
    </r>
  </si>
  <si>
    <t>008222</t>
  </si>
  <si>
    <t>Викульцева Е.</t>
  </si>
  <si>
    <r>
      <t xml:space="preserve">ВИКУЛЬЦЕВА </t>
    </r>
    <r>
      <rPr>
        <sz val="9"/>
        <rFont val="Verdana"/>
        <family val="2"/>
      </rPr>
      <t>Мария</t>
    </r>
  </si>
  <si>
    <t>003814</t>
  </si>
  <si>
    <r>
      <t xml:space="preserve">ВИЛЕНСКАЯ </t>
    </r>
    <r>
      <rPr>
        <sz val="9"/>
        <rFont val="Verdana"/>
        <family val="2"/>
      </rPr>
      <t>Олеся, 2003</t>
    </r>
  </si>
  <si>
    <t>013003</t>
  </si>
  <si>
    <t>Езда по выбору. Средний Приз 1</t>
  </si>
  <si>
    <t>КОМАНДНЫЙ ПРИЗ. Дети (FEI 2020)</t>
  </si>
  <si>
    <r>
      <t xml:space="preserve">Зачет "Всадники на пони (младшая группа)"
</t>
    </r>
    <r>
      <rPr>
        <sz val="10"/>
        <rFont val="Verdana"/>
        <family val="2"/>
      </rPr>
      <t>мальчики и девочки 7-9 лет</t>
    </r>
  </si>
  <si>
    <r>
      <t xml:space="preserve">Зачет "Дети"
</t>
    </r>
    <r>
      <rPr>
        <sz val="10"/>
        <rFont val="Verdana"/>
        <family val="2"/>
      </rPr>
      <t>мальчики и девочки до 15 лет</t>
    </r>
  </si>
  <si>
    <t>Крылова Ю.</t>
  </si>
  <si>
    <r>
      <t xml:space="preserve">Судьи: </t>
    </r>
    <r>
      <rPr>
        <sz val="10"/>
        <rFont val="Verdana"/>
        <family val="2"/>
      </rPr>
      <t xml:space="preserve">Н - Ганюшкина Л.А. - 2К - Санкт-Петербург, </t>
    </r>
    <r>
      <rPr>
        <b/>
        <sz val="10"/>
        <rFont val="Verdana"/>
        <family val="2"/>
      </rPr>
      <t xml:space="preserve">С - Морковкин Г. - 1К - Ленинградская обл., </t>
    </r>
    <r>
      <rPr>
        <sz val="10"/>
        <rFont val="Verdana"/>
        <family val="2"/>
      </rPr>
      <t>М - Лукина Н. - 1К - Ленинградская обл.</t>
    </r>
  </si>
  <si>
    <r>
      <rPr>
        <i/>
        <sz val="12"/>
        <rFont val="Verdana"/>
        <family val="2"/>
      </rPr>
      <t>Зачет "Открытый класс"</t>
    </r>
    <r>
      <rPr>
        <b/>
        <i/>
        <sz val="12"/>
        <rFont val="Verdana"/>
        <family val="2"/>
      </rPr>
      <t xml:space="preserve">
</t>
    </r>
    <r>
      <rPr>
        <i/>
        <sz val="10"/>
        <rFont val="Verdana"/>
        <family val="2"/>
      </rPr>
      <t>юниоры и юниорки 16-21 лет, мужчины и женщины</t>
    </r>
  </si>
  <si>
    <t>юноши и девушки 14-18 лет</t>
  </si>
  <si>
    <t>Свистунова Е.</t>
  </si>
  <si>
    <r>
      <t>ГОРДЫЙ</t>
    </r>
    <r>
      <rPr>
        <sz val="9"/>
        <rFont val="Verdana"/>
        <family val="2"/>
      </rPr>
      <t>-04, мер., т.гн., рус.рыс., Оюхор, Рязанская обл., Рязанская обл.</t>
    </r>
  </si>
  <si>
    <r>
      <t xml:space="preserve">Судьи: С - Морковкин Г. - 1К - Ленинградская обл., </t>
    </r>
    <r>
      <rPr>
        <sz val="10"/>
        <rFont val="Verdana"/>
        <family val="2"/>
      </rPr>
      <t>Н - Лукина Н. - 1К - Ленинградская обл., Ганюшкина Л. - 2К- Санкт-Петербург</t>
    </r>
  </si>
  <si>
    <t>СОРЕВНОВАНИЕ В ЧЕСТЬ 75-ЛЕТИЯ ОБРАЗОВАНИЯ 
12 ГЛАВНОГО УПРАВЛЕНИЯ МИНИСТЕРСТВА ОБОРОНЫ РОССИЙСКОЙ ФЕДЕРАЦИИ</t>
  </si>
  <si>
    <r>
      <t xml:space="preserve">Судьи: </t>
    </r>
    <r>
      <rPr>
        <sz val="10"/>
        <rFont val="Verdana"/>
        <family val="2"/>
      </rPr>
      <t xml:space="preserve">Н - Ганюшкина Л.А. - 2К - Санкт-Петербург, </t>
    </r>
    <r>
      <rPr>
        <b/>
        <sz val="10"/>
        <rFont val="Verdana"/>
        <family val="2"/>
      </rPr>
      <t xml:space="preserve">С - Лукина Н. - 1К - Ленинградская обл., </t>
    </r>
    <r>
      <rPr>
        <sz val="10"/>
        <rFont val="Verdana"/>
        <family val="2"/>
      </rPr>
      <t>М - Морковкин Г. - 1К - Ленинградская обл.</t>
    </r>
  </si>
  <si>
    <t xml:space="preserve">Резанова С.
</t>
  </si>
  <si>
    <t>Сакова А.</t>
  </si>
  <si>
    <r>
      <t>КОРОСТЕЛЕВА</t>
    </r>
    <r>
      <rPr>
        <sz val="9"/>
        <rFont val="Verdana"/>
        <family val="2"/>
      </rPr>
      <t xml:space="preserve"> Маргарита, 2008</t>
    </r>
  </si>
  <si>
    <r>
      <t xml:space="preserve">АНДРЕЕВА </t>
    </r>
    <r>
      <rPr>
        <sz val="8"/>
        <rFont val="Verdana"/>
        <family val="2"/>
      </rPr>
      <t xml:space="preserve"> Маргарита</t>
    </r>
  </si>
  <si>
    <r>
      <t>ЭСТЕТ</t>
    </r>
    <r>
      <rPr>
        <sz val="8"/>
        <rFont val="Verdana"/>
        <family val="2"/>
      </rPr>
      <t>-15, мер., гнед., полукр., Розмарин, Россия</t>
    </r>
  </si>
  <si>
    <r>
      <t xml:space="preserve">БАСОВА </t>
    </r>
    <r>
      <rPr>
        <sz val="8"/>
        <rFont val="Verdana"/>
        <family val="2"/>
      </rPr>
      <t>Анна</t>
    </r>
  </si>
  <si>
    <r>
      <t>ПОДВИГ</t>
    </r>
    <r>
      <rPr>
        <sz val="8"/>
        <rFont val="Verdana"/>
        <family val="2"/>
      </rPr>
      <t>-10, мер., вор., полукр., Дюйм, Беларусь</t>
    </r>
  </si>
  <si>
    <r>
      <t xml:space="preserve">БАТУРИНА </t>
    </r>
    <r>
      <rPr>
        <sz val="8"/>
        <rFont val="Verdana"/>
        <family val="2"/>
      </rPr>
      <t>Серафима, 2004</t>
    </r>
  </si>
  <si>
    <r>
      <t>ВАЛЕНСИЯ ДЕ ХАРДИ</t>
    </r>
    <r>
      <rPr>
        <sz val="8"/>
        <rFont val="Verdana"/>
        <family val="2"/>
      </rPr>
      <t>-12, коб., т.гнед., трак., Хип Хоп 50, Россия</t>
    </r>
  </si>
  <si>
    <r>
      <t xml:space="preserve">БОНДАРЕНКО </t>
    </r>
    <r>
      <rPr>
        <sz val="8"/>
        <rFont val="Verdana"/>
        <family val="2"/>
      </rPr>
      <t>Валерия, 2007</t>
    </r>
  </si>
  <si>
    <r>
      <t>СЕНТ-ЭКЗЮПЕРИ-</t>
    </r>
    <r>
      <rPr>
        <sz val="8"/>
        <rFont val="Verdana"/>
        <family val="2"/>
      </rPr>
      <t>11, жер., вор., трак., Эль-Ферроль 10, Санкт-Петербург, Россия</t>
    </r>
  </si>
  <si>
    <r>
      <t xml:space="preserve">ВИКУЛЬЦЕВА </t>
    </r>
    <r>
      <rPr>
        <sz val="8"/>
        <rFont val="Verdana"/>
        <family val="2"/>
      </rPr>
      <t>Мария</t>
    </r>
  </si>
  <si>
    <r>
      <t>КОНДОТТЬЕРО-</t>
    </r>
    <r>
      <rPr>
        <sz val="8"/>
        <rFont val="Verdana"/>
        <family val="2"/>
      </rPr>
      <t>04, мер, вор, трак, Полог, Россия</t>
    </r>
  </si>
  <si>
    <r>
      <t xml:space="preserve">ВИЛЕНСКАЯ </t>
    </r>
    <r>
      <rPr>
        <sz val="8"/>
        <rFont val="Verdana"/>
        <family val="2"/>
      </rPr>
      <t>Олеся, 2003</t>
    </r>
  </si>
  <si>
    <r>
      <t>МАЛЬТА-</t>
    </r>
    <r>
      <rPr>
        <sz val="8"/>
        <rFont val="Verdana"/>
        <family val="2"/>
      </rPr>
      <t>12, коб., гнед., полукр., Лат, ЗАО ПЗ "Урожай"</t>
    </r>
  </si>
  <si>
    <r>
      <t xml:space="preserve">ВЛАДИМИРОВА </t>
    </r>
    <r>
      <rPr>
        <sz val="8"/>
        <rFont val="Verdana"/>
        <family val="2"/>
      </rPr>
      <t>Дарья</t>
    </r>
  </si>
  <si>
    <r>
      <t>ВОЛЬФРАМ</t>
    </r>
    <r>
      <rPr>
        <sz val="8"/>
        <rFont val="Verdana"/>
        <family val="2"/>
      </rPr>
      <t>-14, мер., сер., полукр., Фаер, Россия</t>
    </r>
  </si>
  <si>
    <r>
      <t>ВОЛОСОВА</t>
    </r>
    <r>
      <rPr>
        <sz val="8"/>
        <rFont val="Verdana"/>
        <family val="2"/>
      </rPr>
      <t xml:space="preserve"> Василиса, 2013</t>
    </r>
  </si>
  <si>
    <r>
      <t>ЮВЕЛЬ ВОМ ВЕЛСТАЛ</t>
    </r>
    <r>
      <rPr>
        <sz val="8"/>
        <rFont val="Verdana"/>
        <family val="2"/>
      </rPr>
      <t>-07(143), мер., сер., нем.верх.пони, Калленбергс Джаст ин тайм, Германия</t>
    </r>
  </si>
  <si>
    <r>
      <t xml:space="preserve">ГИЛЕВА </t>
    </r>
    <r>
      <rPr>
        <sz val="8"/>
        <rFont val="Verdana"/>
        <family val="2"/>
      </rPr>
      <t>Дана, 2007</t>
    </r>
  </si>
  <si>
    <r>
      <t>ДАРИЭЛЬ</t>
    </r>
    <r>
      <rPr>
        <sz val="8"/>
        <rFont val="Verdana"/>
        <family val="2"/>
      </rPr>
      <t>-08 (142), коб., вор. класс пони, Дамаск, Краснодарский край</t>
    </r>
  </si>
  <si>
    <r>
      <t>ГОРБАЧЕВА</t>
    </r>
    <r>
      <rPr>
        <sz val="8"/>
        <rFont val="Verdana"/>
        <family val="2"/>
      </rPr>
      <t xml:space="preserve"> Юлия</t>
    </r>
  </si>
  <si>
    <r>
      <t>САНТО ДОМИНГО</t>
    </r>
    <r>
      <rPr>
        <sz val="8"/>
        <rFont val="Verdana"/>
        <family val="2"/>
      </rPr>
      <t>-14, мер., гнед., голл. тепл., Ол Эт Уанс, Нидерланды</t>
    </r>
  </si>
  <si>
    <r>
      <t>ГУРСКАЯ</t>
    </r>
    <r>
      <rPr>
        <sz val="8"/>
        <rFont val="Verdana"/>
        <family val="2"/>
      </rPr>
      <t xml:space="preserve"> Марина, 2008</t>
    </r>
  </si>
  <si>
    <r>
      <t>БОНИ ЭМ</t>
    </r>
    <r>
      <rPr>
        <sz val="8"/>
        <rFont val="Verdana"/>
        <family val="2"/>
      </rPr>
      <t>-05, мер., т.гнед., полукр., Эквадор, Россия</t>
    </r>
  </si>
  <si>
    <r>
      <t>АДВЕНЧЕР ТАЙМ</t>
    </r>
    <r>
      <rPr>
        <sz val="8"/>
        <rFont val="Verdana"/>
        <family val="2"/>
      </rPr>
      <t>-14 (148), коб., полукр., рыж.-пег., Девис Темптейшн, Россия</t>
    </r>
  </si>
  <si>
    <r>
      <rPr>
        <b/>
        <sz val="8"/>
        <rFont val="Verdana"/>
        <family val="2"/>
      </rPr>
      <t xml:space="preserve">ЕГОРОВА </t>
    </r>
    <r>
      <rPr>
        <sz val="8"/>
        <rFont val="Verdana"/>
        <family val="2"/>
      </rPr>
      <t>Кристина, 2012</t>
    </r>
  </si>
  <si>
    <r>
      <t>ЗАВЕТНАЯ</t>
    </r>
    <r>
      <rPr>
        <sz val="8"/>
        <rFont val="Verdana"/>
        <family val="2"/>
      </rPr>
      <t>-08 (147), коб., т.-гн., полукр., Варвар, Россия</t>
    </r>
  </si>
  <si>
    <r>
      <t xml:space="preserve">ЕГОРОВА </t>
    </r>
    <r>
      <rPr>
        <sz val="8"/>
        <rFont val="Verdana"/>
        <family val="2"/>
      </rPr>
      <t>Марина</t>
    </r>
  </si>
  <si>
    <r>
      <t>ЛИДЕР</t>
    </r>
    <r>
      <rPr>
        <sz val="8"/>
        <rFont val="Verdana"/>
        <family val="2"/>
      </rPr>
      <t>-14 (148), мер., сол., полукр., Оскар, Тверская область</t>
    </r>
  </si>
  <si>
    <r>
      <t xml:space="preserve">ЖАШКЕВИЧ </t>
    </r>
    <r>
      <rPr>
        <sz val="8"/>
        <rFont val="Verdana"/>
        <family val="2"/>
      </rPr>
      <t>Анна, 2007</t>
    </r>
  </si>
  <si>
    <r>
      <rPr>
        <b/>
        <sz val="8"/>
        <rFont val="Verdana"/>
        <family val="2"/>
      </rPr>
      <t xml:space="preserve">ИВАНОВА </t>
    </r>
    <r>
      <rPr>
        <sz val="8"/>
        <rFont val="Verdana"/>
        <family val="2"/>
      </rPr>
      <t>Ирина, 2011</t>
    </r>
  </si>
  <si>
    <r>
      <t>ИВАНОВА</t>
    </r>
    <r>
      <rPr>
        <sz val="8"/>
        <rFont val="Verdana"/>
        <family val="2"/>
      </rPr>
      <t xml:space="preserve"> Станислава, 2014</t>
    </r>
  </si>
  <si>
    <r>
      <t>САННИ БОЙ-</t>
    </r>
    <r>
      <rPr>
        <sz val="8"/>
        <rFont val="Verdana"/>
        <family val="2"/>
      </rPr>
      <t>10 (125), мер., рыж., класс пони, Посандо, Россия</t>
    </r>
  </si>
  <si>
    <r>
      <t xml:space="preserve">ИВАНЧИХИНА </t>
    </r>
    <r>
      <rPr>
        <sz val="8"/>
        <rFont val="Verdana"/>
        <family val="2"/>
      </rPr>
      <t>Радмила, 2009</t>
    </r>
  </si>
  <si>
    <r>
      <t>КОРОСТЕЛЕВА</t>
    </r>
    <r>
      <rPr>
        <sz val="8"/>
        <rFont val="Verdana"/>
        <family val="2"/>
      </rPr>
      <t xml:space="preserve"> Маргарита, 2008</t>
    </r>
  </si>
  <si>
    <r>
      <t>ПАФОС-</t>
    </r>
    <r>
      <rPr>
        <sz val="8"/>
        <rFont val="Verdana"/>
        <family val="2"/>
      </rPr>
      <t>95,</t>
    </r>
    <r>
      <rPr>
        <b/>
        <sz val="8"/>
        <rFont val="Verdana"/>
        <family val="2"/>
      </rPr>
      <t xml:space="preserve"> </t>
    </r>
    <r>
      <rPr>
        <sz val="8"/>
        <rFont val="Verdana"/>
        <family val="2"/>
      </rPr>
      <t>мер., св.-гнед., гунтер, неизв., Россия</t>
    </r>
  </si>
  <si>
    <r>
      <t>ЛЫСАК</t>
    </r>
    <r>
      <rPr>
        <sz val="8"/>
        <rFont val="Verdana"/>
        <family val="2"/>
      </rPr>
      <t xml:space="preserve"> Кристина, 2001</t>
    </r>
  </si>
  <si>
    <r>
      <t>ДОМИНО</t>
    </r>
    <r>
      <rPr>
        <sz val="8"/>
        <rFont val="Verdana"/>
        <family val="2"/>
      </rPr>
      <t xml:space="preserve">-07, мер., т.гнед., полукр., Даллас, Россия </t>
    </r>
  </si>
  <si>
    <r>
      <t xml:space="preserve">ЛЮЛИНА </t>
    </r>
    <r>
      <rPr>
        <sz val="8"/>
        <rFont val="Verdana"/>
        <family val="2"/>
      </rPr>
      <t>Елизавета, 2002</t>
    </r>
  </si>
  <si>
    <r>
      <t>ПРАДО</t>
    </r>
    <r>
      <rPr>
        <sz val="8"/>
        <rFont val="Verdana"/>
        <family val="2"/>
      </rPr>
      <t>-10, мер., гнед., полукр., Полонез, Россия</t>
    </r>
  </si>
  <si>
    <r>
      <t xml:space="preserve">МАЛЬЦЕВ </t>
    </r>
    <r>
      <rPr>
        <sz val="8"/>
        <rFont val="Verdana"/>
        <family val="2"/>
      </rPr>
      <t>Антон, 2005</t>
    </r>
  </si>
  <si>
    <r>
      <t>МАМЕДБЕКОВА</t>
    </r>
    <r>
      <rPr>
        <sz val="8"/>
        <rFont val="Verdana"/>
        <family val="2"/>
      </rPr>
      <t xml:space="preserve"> Камилла, 2012</t>
    </r>
  </si>
  <si>
    <r>
      <t>ГЕРДА</t>
    </r>
    <r>
      <rPr>
        <sz val="8"/>
        <rFont val="Verdana"/>
        <family val="2"/>
      </rPr>
      <t xml:space="preserve">-12(141), коб., сол., класс пони, неизв., Россия </t>
    </r>
  </si>
  <si>
    <r>
      <t xml:space="preserve">МАРТЫНОВА </t>
    </r>
    <r>
      <rPr>
        <sz val="8"/>
        <rFont val="Verdana"/>
        <family val="2"/>
      </rPr>
      <t>Евгения</t>
    </r>
  </si>
  <si>
    <r>
      <t>БОСТОН</t>
    </r>
    <r>
      <rPr>
        <sz val="8"/>
        <rFont val="Verdana"/>
        <family val="2"/>
      </rPr>
      <t>-00, мер., гнед., трак., Орех, КЗ" им. Кирова", Рост. обл.</t>
    </r>
  </si>
  <si>
    <r>
      <t>МАТВЕЕВА</t>
    </r>
    <r>
      <rPr>
        <sz val="8"/>
        <rFont val="Verdana"/>
        <family val="2"/>
      </rPr>
      <t xml:space="preserve"> Елена, 2003</t>
    </r>
  </si>
  <si>
    <r>
      <t xml:space="preserve">МАЦНЕВА </t>
    </r>
    <r>
      <rPr>
        <sz val="8"/>
        <rFont val="Verdana"/>
        <family val="2"/>
      </rPr>
      <t>Евгения, 2005</t>
    </r>
  </si>
  <si>
    <r>
      <t xml:space="preserve">МИТРОФАНОВА </t>
    </r>
    <r>
      <rPr>
        <sz val="8"/>
        <rFont val="Verdana"/>
        <family val="2"/>
      </rPr>
      <t>Юлия</t>
    </r>
  </si>
  <si>
    <r>
      <t>АЛДАН-</t>
    </r>
    <r>
      <rPr>
        <sz val="8"/>
        <rFont val="Verdana"/>
        <family val="2"/>
      </rPr>
      <t>14, жер., вор., полукр., Абрич, Россия</t>
    </r>
  </si>
  <si>
    <r>
      <t>МИХАЙЛОВА</t>
    </r>
    <r>
      <rPr>
        <sz val="8"/>
        <rFont val="Verdana"/>
        <family val="2"/>
      </rPr>
      <t xml:space="preserve"> Алиса, 2013</t>
    </r>
  </si>
  <si>
    <r>
      <t xml:space="preserve">НЕКРАСОВА </t>
    </r>
    <r>
      <rPr>
        <sz val="8"/>
        <rFont val="Verdana"/>
        <family val="2"/>
      </rPr>
      <t>Анастасия</t>
    </r>
  </si>
  <si>
    <r>
      <t>ЛОТАРИНГИЯ</t>
    </r>
    <r>
      <rPr>
        <sz val="8"/>
        <rFont val="Verdana"/>
        <family val="2"/>
      </rPr>
      <t>-17, коб., гнед., буд., Летучий Голландец, Россия</t>
    </r>
  </si>
  <si>
    <r>
      <t>НОВОКРЕЩЕНОВА</t>
    </r>
    <r>
      <rPr>
        <sz val="8"/>
        <rFont val="Verdana"/>
        <family val="2"/>
      </rPr>
      <t xml:space="preserve"> Алина</t>
    </r>
  </si>
  <si>
    <r>
      <t>АВАТАР</t>
    </r>
    <r>
      <rPr>
        <sz val="8"/>
        <rFont val="Verdana"/>
        <family val="2"/>
      </rPr>
      <t>-06 (146), мер., изобел., райт пони, Onbekend, Нидерланды</t>
    </r>
  </si>
  <si>
    <r>
      <t>КОНКОРД-</t>
    </r>
    <r>
      <rPr>
        <sz val="8"/>
        <rFont val="Verdana"/>
        <family val="2"/>
      </rPr>
      <t>13, жер., гнед., голшт., Командор, Россия</t>
    </r>
  </si>
  <si>
    <r>
      <t>ОГАНЕСОВА</t>
    </r>
    <r>
      <rPr>
        <sz val="8"/>
        <rFont val="Verdana"/>
        <family val="2"/>
      </rPr>
      <t xml:space="preserve"> Дарья, 2001</t>
    </r>
  </si>
  <si>
    <r>
      <t>ЛАНКАСТЕР ДИАМАНТ</t>
    </r>
    <r>
      <rPr>
        <sz val="8"/>
        <rFont val="Verdana"/>
        <family val="2"/>
      </rPr>
      <t>-12, жер., т.-сер., полукр., Лидо, КФХ "Тракены Ополья"</t>
    </r>
  </si>
  <si>
    <r>
      <t xml:space="preserve">ПШАТОВА </t>
    </r>
    <r>
      <rPr>
        <sz val="8"/>
        <rFont val="Verdana"/>
        <family val="2"/>
      </rPr>
      <t>Екатерина, 2007</t>
    </r>
  </si>
  <si>
    <r>
      <t>АКРОН</t>
    </r>
    <r>
      <rPr>
        <sz val="8"/>
        <rFont val="Verdana"/>
        <family val="2"/>
      </rPr>
      <t>-06,</t>
    </r>
    <r>
      <rPr>
        <b/>
        <sz val="8"/>
        <rFont val="Verdana"/>
        <family val="2"/>
      </rPr>
      <t xml:space="preserve"> </t>
    </r>
    <r>
      <rPr>
        <sz val="8"/>
        <rFont val="Verdana"/>
        <family val="2"/>
      </rPr>
      <t>жер., гнед., трак., Крах, учхоз СПб ГАУ, Россия</t>
    </r>
  </si>
  <si>
    <r>
      <t xml:space="preserve">СОЛОВЬЕВА </t>
    </r>
    <r>
      <rPr>
        <sz val="8"/>
        <rFont val="Verdana"/>
        <family val="2"/>
      </rPr>
      <t>Кира, 2005</t>
    </r>
  </si>
  <si>
    <r>
      <t>ГОРДЫЙ</t>
    </r>
    <r>
      <rPr>
        <sz val="8"/>
        <rFont val="Verdana"/>
        <family val="2"/>
      </rPr>
      <t>-04, мер., т.гн., рус.рыс., Оюхор, Рязанская обл., Рязанская обл.</t>
    </r>
  </si>
  <si>
    <r>
      <t>ТАКУЕВА</t>
    </r>
    <r>
      <rPr>
        <sz val="8"/>
        <rFont val="Verdana"/>
        <family val="2"/>
      </rPr>
      <t xml:space="preserve"> Екатерина, 2007</t>
    </r>
  </si>
  <si>
    <r>
      <t xml:space="preserve">ФЕДОРОВА </t>
    </r>
    <r>
      <rPr>
        <sz val="8"/>
        <rFont val="Verdana"/>
        <family val="2"/>
      </rPr>
      <t>Александра, 2008</t>
    </r>
  </si>
  <si>
    <r>
      <t>РАЙБЕРИ РЕВЕНТОН</t>
    </r>
    <r>
      <rPr>
        <sz val="8"/>
        <rFont val="Verdana"/>
        <family val="2"/>
      </rPr>
      <t>-05, мер., гнед., ганн., Руссо, Нидерланды</t>
    </r>
  </si>
  <si>
    <r>
      <t xml:space="preserve">ХЛЕБНИКОВ </t>
    </r>
    <r>
      <rPr>
        <sz val="8"/>
        <rFont val="Verdana"/>
        <family val="2"/>
      </rPr>
      <t>Дмитрий, 2009</t>
    </r>
  </si>
  <si>
    <r>
      <t>ВОЛЬФРАМ</t>
    </r>
    <r>
      <rPr>
        <sz val="8"/>
        <rFont val="Verdana"/>
        <family val="2"/>
      </rPr>
      <t>-14, жер., сер., полукр., Фаер, Россия</t>
    </r>
  </si>
  <si>
    <r>
      <t xml:space="preserve">ХОФФНЕР </t>
    </r>
    <r>
      <rPr>
        <sz val="8"/>
        <rFont val="Verdana"/>
        <family val="2"/>
      </rPr>
      <t>Павел</t>
    </r>
  </si>
  <si>
    <r>
      <t>АМИГО</t>
    </r>
    <r>
      <rPr>
        <sz val="8"/>
        <rFont val="Verdana"/>
        <family val="2"/>
      </rPr>
      <t>-08, мер., гнед., латв., Авиаторс, Латвия</t>
    </r>
  </si>
  <si>
    <r>
      <t xml:space="preserve">ЧМЕЛЬ </t>
    </r>
    <r>
      <rPr>
        <sz val="8"/>
        <rFont val="Verdana"/>
        <family val="2"/>
      </rPr>
      <t>София, 2010</t>
    </r>
  </si>
  <si>
    <r>
      <t>БРАСЛЕТ</t>
    </r>
    <r>
      <rPr>
        <sz val="8"/>
        <rFont val="Verdana"/>
        <family val="2"/>
      </rPr>
      <t xml:space="preserve">-11, мер., савр., лошадь класса пони, Сельдерей, Москва </t>
    </r>
  </si>
  <si>
    <r>
      <t xml:space="preserve">ШАГАЛОВ </t>
    </r>
    <r>
      <rPr>
        <sz val="8"/>
        <rFont val="Verdana"/>
        <family val="2"/>
      </rPr>
      <t>Артемий, 2007</t>
    </r>
  </si>
  <si>
    <r>
      <t>БУЦЕФАЛ</t>
    </r>
    <r>
      <rPr>
        <sz val="8"/>
        <rFont val="Verdana"/>
        <family val="2"/>
      </rPr>
      <t>-15, жер., т.гнед., полукр., неизв., Россия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</si>
</sst>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_(&quot;$&quot;* #,##0_);_(&quot;$&quot;* \(#,##0\);_(&quot;$&quot;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0.000"/>
    <numFmt numFmtId="170" formatCode="0.0"/>
    <numFmt numFmtId="171" formatCode="_(\$* #,##0.00_);_(\$* \(#,##0.00\);_(\$* \-??_);_(@_)"/>
    <numFmt numFmtId="172" formatCode="_-* #,##0.00&quot;р.&quot;_-;\-* #,##0.00&quot;р.&quot;_-;_-* \-??&quot;р.&quot;_-;_-@_-"/>
    <numFmt numFmtId="173" formatCode="&quot;SFr.&quot;\ #,##0;&quot;SFr.&quot;\ \-#,##0"/>
    <numFmt numFmtId="174" formatCode="_-* #,##0\ &quot;SFr.&quot;_-;\-* #,##0\ &quot;SFr.&quot;_-;_-* &quot;-&quot;\ &quot;SFr.&quot;_-;_-@_-"/>
    <numFmt numFmtId="175" formatCode="_ &quot;SFr.&quot;\ * #,##0.00_ ;_ &quot;SFr.&quot;\ * \-#,##0.00_ ;_ &quot;SFr.&quot;\ * &quot;-&quot;??_ ;_ @_ "/>
    <numFmt numFmtId="176" formatCode="_-* #,##0.00_р_._-;\-* #,##0.00_р_._-;_-* \-??_р_._-;_-@_-"/>
    <numFmt numFmtId="177" formatCode="000000"/>
  </numFmts>
  <fonts count="59">
    <font>
      <sz val="10"/>
      <name val="Arial"/>
      <family val="0"/>
    </font>
    <font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4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b/>
      <sz val="9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9"/>
      <name val="Verdana"/>
      <family val="2"/>
    </font>
    <font>
      <sz val="10"/>
      <name val="Times New Roman"/>
      <family val="1"/>
    </font>
    <font>
      <sz val="9"/>
      <name val="Arial"/>
      <family val="2"/>
    </font>
    <font>
      <b/>
      <sz val="10"/>
      <name val="Verdana"/>
      <family val="2"/>
    </font>
    <font>
      <i/>
      <sz val="12"/>
      <name val="Verdana"/>
      <family val="2"/>
    </font>
    <font>
      <b/>
      <sz val="12"/>
      <name val="Verdana"/>
      <family val="2"/>
    </font>
    <font>
      <b/>
      <i/>
      <sz val="9"/>
      <name val="Arial Cyr"/>
      <family val="0"/>
    </font>
    <font>
      <i/>
      <sz val="9"/>
      <name val="Verdana"/>
      <family val="2"/>
    </font>
    <font>
      <b/>
      <i/>
      <sz val="9"/>
      <name val="Verdana"/>
      <family val="2"/>
    </font>
    <font>
      <sz val="11"/>
      <name val="Arial"/>
      <family val="2"/>
    </font>
    <font>
      <sz val="12"/>
      <name val="Arial"/>
      <family val="2"/>
    </font>
    <font>
      <b/>
      <u val="single"/>
      <sz val="14"/>
      <name val="Verdana"/>
      <family val="2"/>
    </font>
    <font>
      <i/>
      <sz val="10"/>
      <name val="Verdana"/>
      <family val="2"/>
    </font>
    <font>
      <sz val="12"/>
      <name val="Verdana"/>
      <family val="2"/>
    </font>
    <font>
      <b/>
      <sz val="10"/>
      <name val="Arial"/>
      <family val="2"/>
    </font>
    <font>
      <sz val="10"/>
      <color indexed="36"/>
      <name val="Arial"/>
      <family val="2"/>
    </font>
    <font>
      <b/>
      <i/>
      <sz val="10"/>
      <name val="Verdana"/>
      <family val="2"/>
    </font>
    <font>
      <sz val="10"/>
      <color indexed="10"/>
      <name val="Verdana"/>
      <family val="2"/>
    </font>
    <font>
      <sz val="10"/>
      <color indexed="10"/>
      <name val="Arial"/>
      <family val="2"/>
    </font>
    <font>
      <b/>
      <i/>
      <sz val="12"/>
      <name val="Verdana"/>
      <family val="2"/>
    </font>
    <font>
      <sz val="14"/>
      <name val="Verdana"/>
      <family val="2"/>
    </font>
    <font>
      <sz val="9"/>
      <color indexed="36"/>
      <name val="Arial"/>
      <family val="2"/>
    </font>
    <font>
      <b/>
      <sz val="12"/>
      <color indexed="10"/>
      <name val="Verdana"/>
      <family val="2"/>
    </font>
    <font>
      <sz val="8"/>
      <color indexed="9"/>
      <name val="Tahoma"/>
      <family val="2"/>
    </font>
    <font>
      <sz val="8"/>
      <color theme="1"/>
      <name val="Tahoma"/>
      <family val="2"/>
    </font>
    <font>
      <sz val="8"/>
      <color theme="0"/>
      <name val="Tahoma"/>
      <family val="2"/>
    </font>
    <font>
      <sz val="11"/>
      <color theme="1"/>
      <name val="Calibri"/>
      <family val="2"/>
    </font>
    <font>
      <sz val="10"/>
      <color rgb="FF7030A0"/>
      <name val="Arial"/>
      <family val="2"/>
    </font>
    <font>
      <sz val="10"/>
      <color rgb="FFFF0000"/>
      <name val="Arial"/>
      <family val="2"/>
    </font>
    <font>
      <sz val="9"/>
      <color rgb="FF7030A0"/>
      <name val="Arial"/>
      <family val="2"/>
    </font>
    <font>
      <sz val="10"/>
      <color rgb="FFFF0000"/>
      <name val="Verdana"/>
      <family val="2"/>
    </font>
    <font>
      <b/>
      <sz val="12"/>
      <color rgb="FFFF0000"/>
      <name val="Verdana"/>
      <family val="2"/>
    </font>
  </fonts>
  <fills count="6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109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51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51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5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51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51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51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51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51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51" fillId="29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51" fillId="3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51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52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52" fillId="37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52" fillId="38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52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52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52" fillId="45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0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2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3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4" borderId="0" applyNumberFormat="0" applyBorder="0" applyAlignment="0" applyProtection="0"/>
    <xf numFmtId="0" fontId="4" fillId="18" borderId="1" applyNumberFormat="0" applyAlignment="0" applyProtection="0"/>
    <xf numFmtId="0" fontId="4" fillId="19" borderId="1" applyNumberFormat="0" applyAlignment="0" applyProtection="0"/>
    <xf numFmtId="0" fontId="4" fillId="19" borderId="1" applyNumberFormat="0" applyAlignment="0" applyProtection="0"/>
    <xf numFmtId="0" fontId="4" fillId="18" borderId="1" applyNumberFormat="0" applyAlignment="0" applyProtection="0"/>
    <xf numFmtId="0" fontId="5" fillId="56" borderId="2" applyNumberFormat="0" applyAlignment="0" applyProtection="0"/>
    <xf numFmtId="0" fontId="5" fillId="57" borderId="2" applyNumberFormat="0" applyAlignment="0" applyProtection="0"/>
    <xf numFmtId="0" fontId="5" fillId="57" borderId="2" applyNumberFormat="0" applyAlignment="0" applyProtection="0"/>
    <xf numFmtId="0" fontId="5" fillId="56" borderId="2" applyNumberFormat="0" applyAlignment="0" applyProtection="0"/>
    <xf numFmtId="0" fontId="6" fillId="56" borderId="1" applyNumberFormat="0" applyAlignment="0" applyProtection="0"/>
    <xf numFmtId="0" fontId="6" fillId="57" borderId="1" applyNumberFormat="0" applyAlignment="0" applyProtection="0"/>
    <xf numFmtId="0" fontId="6" fillId="57" borderId="1" applyNumberFormat="0" applyAlignment="0" applyProtection="0"/>
    <xf numFmtId="0" fontId="6" fillId="5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2" fontId="0" fillId="0" borderId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0" fillId="0" borderId="0" applyFont="0" applyFill="0" applyBorder="0" applyAlignment="0" applyProtection="0"/>
    <xf numFmtId="164" fontId="7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7" fontId="0" fillId="0" borderId="0" applyFont="0" applyFill="0" applyBorder="0" applyAlignment="0" applyProtection="0"/>
    <xf numFmtId="171" fontId="0" fillId="0" borderId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67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1" fontId="0" fillId="0" borderId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1" fontId="0" fillId="0" borderId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1" fontId="0" fillId="0" borderId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2" fontId="0" fillId="0" borderId="0" applyFill="0" applyBorder="0" applyAlignment="0" applyProtection="0"/>
    <xf numFmtId="16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72" fontId="0" fillId="0" borderId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71" fontId="0" fillId="0" borderId="0" applyFill="0" applyBorder="0" applyAlignment="0" applyProtection="0"/>
    <xf numFmtId="167" fontId="0" fillId="0" borderId="0" applyFont="0" applyFill="0" applyBorder="0" applyAlignment="0" applyProtection="0"/>
    <xf numFmtId="171" fontId="0" fillId="0" borderId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64" fontId="7" fillId="0" borderId="0" applyFont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7" fontId="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64" fontId="7" fillId="0" borderId="0" applyFont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5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70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64" fontId="7" fillId="0" borderId="0" applyFont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64" fontId="7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0" fillId="0" borderId="0" applyFill="0" applyBorder="0" applyAlignment="0" applyProtection="0"/>
    <xf numFmtId="164" fontId="7" fillId="0" borderId="0" applyFont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164" fontId="7" fillId="0" borderId="0" applyFont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164" fontId="7" fillId="0" borderId="0" applyFont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0" fillId="0" borderId="0" applyFill="0" applyBorder="0" applyAlignment="0" applyProtection="0"/>
    <xf numFmtId="167" fontId="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7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ill="0" applyBorder="0" applyAlignment="0" applyProtection="0"/>
    <xf numFmtId="173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1" fontId="0" fillId="0" borderId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1" fontId="0" fillId="0" borderId="0" applyFill="0" applyBorder="0" applyAlignment="0" applyProtection="0"/>
    <xf numFmtId="164" fontId="2" fillId="0" borderId="0" applyFont="0" applyFill="0" applyBorder="0" applyAlignment="0" applyProtection="0"/>
    <xf numFmtId="171" fontId="0" fillId="0" borderId="0" applyFill="0" applyBorder="0" applyAlignment="0" applyProtection="0"/>
    <xf numFmtId="167" fontId="0" fillId="0" borderId="0" applyFont="0" applyFill="0" applyBorder="0" applyAlignment="0" applyProtection="0"/>
    <xf numFmtId="172" fontId="7" fillId="0" borderId="0" applyFill="0" applyBorder="0" applyAlignment="0" applyProtection="0"/>
    <xf numFmtId="164" fontId="2" fillId="0" borderId="0" applyFont="0" applyFill="0" applyBorder="0" applyAlignment="0" applyProtection="0"/>
    <xf numFmtId="167" fontId="0" fillId="0" borderId="0" applyFont="0" applyFill="0" applyBorder="0" applyAlignment="0" applyProtection="0"/>
    <xf numFmtId="171" fontId="0" fillId="0" borderId="0" applyFill="0" applyBorder="0" applyAlignment="0" applyProtection="0"/>
    <xf numFmtId="164" fontId="2" fillId="0" borderId="0" applyFont="0" applyFill="0" applyBorder="0" applyAlignment="0" applyProtection="0"/>
    <xf numFmtId="171" fontId="0" fillId="0" borderId="0" applyFill="0" applyBorder="0" applyAlignment="0" applyProtection="0"/>
    <xf numFmtId="167" fontId="0" fillId="0" borderId="0" applyFont="0" applyFill="0" applyBorder="0" applyAlignment="0" applyProtection="0"/>
    <xf numFmtId="172" fontId="7" fillId="0" borderId="0" applyFill="0" applyBorder="0" applyAlignment="0" applyProtection="0"/>
    <xf numFmtId="167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0" fillId="0" borderId="0" applyFont="0" applyFill="0" applyBorder="0" applyAlignment="0" applyProtection="0"/>
    <xf numFmtId="171" fontId="0" fillId="0" borderId="0" applyFill="0" applyBorder="0" applyAlignment="0" applyProtection="0"/>
    <xf numFmtId="167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1" fontId="0" fillId="0" borderId="0" applyFill="0" applyBorder="0" applyAlignment="0" applyProtection="0"/>
    <xf numFmtId="167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167" fontId="0" fillId="0" borderId="0" applyFont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67" fontId="0" fillId="0" borderId="0" applyFont="0" applyFill="0" applyBorder="0" applyAlignment="0" applyProtection="0"/>
    <xf numFmtId="171" fontId="0" fillId="0" borderId="0" applyFill="0" applyBorder="0" applyAlignment="0" applyProtection="0"/>
    <xf numFmtId="167" fontId="0" fillId="0" borderId="0" applyFont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67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67" fontId="0" fillId="0" borderId="0" applyFont="0" applyFill="0" applyBorder="0" applyAlignment="0" applyProtection="0"/>
    <xf numFmtId="171" fontId="0" fillId="0" borderId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1" fontId="0" fillId="0" borderId="0" applyFill="0" applyBorder="0" applyAlignment="0" applyProtection="0"/>
    <xf numFmtId="167" fontId="0" fillId="0" borderId="0" applyFont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0" fontId="7" fillId="0" borderId="0" applyFont="0" applyFill="0" applyBorder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2" fillId="58" borderId="7" applyNumberFormat="0" applyAlignment="0" applyProtection="0"/>
    <xf numFmtId="0" fontId="12" fillId="59" borderId="7" applyNumberFormat="0" applyAlignment="0" applyProtection="0"/>
    <xf numFmtId="0" fontId="12" fillId="59" borderId="7" applyNumberFormat="0" applyAlignment="0" applyProtection="0"/>
    <xf numFmtId="0" fontId="12" fillId="58" borderId="7" applyNumberFormat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60" borderId="0" applyNumberFormat="0" applyBorder="0" applyAlignment="0" applyProtection="0"/>
    <xf numFmtId="0" fontId="14" fillId="61" borderId="0" applyNumberFormat="0" applyBorder="0" applyAlignment="0" applyProtection="0"/>
    <xf numFmtId="0" fontId="14" fillId="61" borderId="0" applyNumberFormat="0" applyBorder="0" applyAlignment="0" applyProtection="0"/>
    <xf numFmtId="0" fontId="14" fillId="6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2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2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6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62" borderId="8" applyNumberFormat="0" applyFont="0" applyAlignment="0" applyProtection="0"/>
    <xf numFmtId="0" fontId="2" fillId="63" borderId="8" applyNumberFormat="0" applyAlignment="0" applyProtection="0"/>
    <xf numFmtId="0" fontId="0" fillId="63" borderId="8" applyNumberFormat="0" applyAlignment="0" applyProtection="0"/>
    <xf numFmtId="0" fontId="0" fillId="63" borderId="8" applyNumberFormat="0" applyAlignment="0" applyProtection="0"/>
    <xf numFmtId="0" fontId="0" fillId="62" borderId="8" applyNumberFormat="0" applyFont="0" applyAlignment="0" applyProtection="0"/>
    <xf numFmtId="9" fontId="0" fillId="0" borderId="0" applyFont="0" applyFill="0" applyBorder="0" applyAlignment="0" applyProtection="0"/>
    <xf numFmtId="9" fontId="28" fillId="0" borderId="0" applyFill="0" applyBorder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76" fontId="0" fillId="0" borderId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9" borderId="0" applyNumberFormat="0" applyBorder="0" applyAlignment="0" applyProtection="0"/>
  </cellStyleXfs>
  <cellXfs count="323">
    <xf numFmtId="0" fontId="0" fillId="0" borderId="0" xfId="0" applyAlignment="1">
      <alignment/>
    </xf>
    <xf numFmtId="0" fontId="22" fillId="0" borderId="0" xfId="1028" applyNumberFormat="1" applyFont="1" applyFill="1" applyBorder="1" applyAlignment="1" applyProtection="1">
      <alignment vertical="center"/>
      <protection locked="0"/>
    </xf>
    <xf numFmtId="49" fontId="22" fillId="0" borderId="0" xfId="1028" applyNumberFormat="1" applyFont="1" applyFill="1" applyBorder="1" applyAlignment="1" applyProtection="1">
      <alignment vertical="center"/>
      <protection locked="0"/>
    </xf>
    <xf numFmtId="49" fontId="26" fillId="0" borderId="0" xfId="0" applyNumberFormat="1" applyFont="1" applyFill="1" applyBorder="1" applyAlignment="1">
      <alignment horizontal="center" vertical="center" wrapText="1"/>
    </xf>
    <xf numFmtId="0" fontId="26" fillId="0" borderId="0" xfId="0" applyNumberFormat="1" applyFont="1" applyFill="1" applyBorder="1" applyAlignment="1">
      <alignment horizontal="center" vertical="center" wrapText="1"/>
    </xf>
    <xf numFmtId="0" fontId="25" fillId="0" borderId="0" xfId="1049" applyNumberFormat="1" applyFont="1" applyFill="1" applyBorder="1" applyAlignment="1" applyProtection="1">
      <alignment horizontal="left" vertical="center" wrapText="1"/>
      <protection locked="0"/>
    </xf>
    <xf numFmtId="0" fontId="26" fillId="0" borderId="0" xfId="1036" applyNumberFormat="1" applyFont="1" applyFill="1" applyBorder="1" applyAlignment="1" applyProtection="1">
      <alignment horizontal="center" vertical="center" wrapText="1"/>
      <protection locked="0"/>
    </xf>
    <xf numFmtId="0" fontId="22" fillId="0" borderId="0" xfId="1029" applyNumberFormat="1" applyFont="1" applyFill="1" applyBorder="1" applyAlignment="1" applyProtection="1">
      <alignment vertical="center"/>
      <protection locked="0"/>
    </xf>
    <xf numFmtId="0" fontId="0" fillId="0" borderId="0" xfId="1031" applyFont="1" applyAlignment="1" applyProtection="1">
      <alignment vertical="center"/>
      <protection locked="0"/>
    </xf>
    <xf numFmtId="0" fontId="0" fillId="0" borderId="0" xfId="1047" applyFont="1" applyAlignment="1" applyProtection="1">
      <alignment vertical="center"/>
      <protection locked="0"/>
    </xf>
    <xf numFmtId="0" fontId="36" fillId="0" borderId="0" xfId="1047" applyFont="1" applyAlignment="1" applyProtection="1">
      <alignment vertical="center"/>
      <protection locked="0"/>
    </xf>
    <xf numFmtId="0" fontId="37" fillId="0" borderId="0" xfId="1047" applyFont="1" applyAlignment="1" applyProtection="1">
      <alignment vertical="center"/>
      <protection locked="0"/>
    </xf>
    <xf numFmtId="0" fontId="24" fillId="0" borderId="0" xfId="1047" applyFont="1" applyProtection="1">
      <alignment/>
      <protection locked="0"/>
    </xf>
    <xf numFmtId="0" fontId="24" fillId="0" borderId="0" xfId="1047" applyFont="1" applyAlignment="1" applyProtection="1">
      <alignment wrapText="1"/>
      <protection locked="0"/>
    </xf>
    <xf numFmtId="0" fontId="24" fillId="0" borderId="0" xfId="1047" applyFont="1" applyAlignment="1" applyProtection="1">
      <alignment shrinkToFit="1"/>
      <protection locked="0"/>
    </xf>
    <xf numFmtId="1" fontId="33" fillId="0" borderId="0" xfId="1047" applyNumberFormat="1" applyFont="1" applyProtection="1">
      <alignment/>
      <protection locked="0"/>
    </xf>
    <xf numFmtId="169" fontId="24" fillId="0" borderId="0" xfId="1047" applyNumberFormat="1" applyFont="1" applyProtection="1">
      <alignment/>
      <protection locked="0"/>
    </xf>
    <xf numFmtId="0" fontId="33" fillId="0" borderId="0" xfId="1047" applyFont="1" applyProtection="1">
      <alignment/>
      <protection locked="0"/>
    </xf>
    <xf numFmtId="169" fontId="33" fillId="0" borderId="0" xfId="1047" applyNumberFormat="1" applyFont="1" applyProtection="1">
      <alignment/>
      <protection locked="0"/>
    </xf>
    <xf numFmtId="0" fontId="24" fillId="0" borderId="0" xfId="1047" applyFont="1" applyBorder="1" applyAlignment="1" applyProtection="1">
      <alignment horizontal="right" vertical="center"/>
      <protection locked="0"/>
    </xf>
    <xf numFmtId="0" fontId="37" fillId="0" borderId="0" xfId="1031" applyFont="1" applyAlignment="1" applyProtection="1">
      <alignment vertical="center"/>
      <protection locked="0"/>
    </xf>
    <xf numFmtId="1" fontId="27" fillId="64" borderId="10" xfId="1033" applyNumberFormat="1" applyFont="1" applyFill="1" applyBorder="1" applyAlignment="1" applyProtection="1">
      <alignment horizontal="center" vertical="center" textRotation="90" wrapText="1"/>
      <protection locked="0"/>
    </xf>
    <xf numFmtId="169" fontId="27" fillId="64" borderId="10" xfId="1033" applyNumberFormat="1" applyFont="1" applyFill="1" applyBorder="1" applyAlignment="1" applyProtection="1">
      <alignment horizontal="center" vertical="center" wrapText="1"/>
      <protection locked="0"/>
    </xf>
    <xf numFmtId="0" fontId="27" fillId="64" borderId="10" xfId="1033" applyFont="1" applyFill="1" applyBorder="1" applyAlignment="1" applyProtection="1">
      <alignment horizontal="center" vertical="center" textRotation="90" wrapText="1"/>
      <protection locked="0"/>
    </xf>
    <xf numFmtId="0" fontId="22" fillId="0" borderId="10" xfId="1047" applyFont="1" applyFill="1" applyBorder="1" applyAlignment="1" applyProtection="1">
      <alignment horizontal="center" vertical="center"/>
      <protection locked="0"/>
    </xf>
    <xf numFmtId="0" fontId="29" fillId="0" borderId="0" xfId="1031" applyFont="1" applyAlignment="1" applyProtection="1">
      <alignment vertical="center"/>
      <protection locked="0"/>
    </xf>
    <xf numFmtId="0" fontId="22" fillId="0" borderId="0" xfId="1033" applyFont="1" applyBorder="1" applyAlignment="1" applyProtection="1">
      <alignment horizontal="center" vertical="center" wrapText="1"/>
      <protection locked="0"/>
    </xf>
    <xf numFmtId="0" fontId="22" fillId="0" borderId="0" xfId="1047" applyFont="1" applyFill="1" applyBorder="1" applyAlignment="1" applyProtection="1">
      <alignment horizontal="center" vertical="center"/>
      <protection locked="0"/>
    </xf>
    <xf numFmtId="0" fontId="27" fillId="64" borderId="0" xfId="0" applyNumberFormat="1" applyFont="1" applyFill="1" applyBorder="1" applyAlignment="1">
      <alignment horizontal="center" vertical="center" wrapText="1"/>
    </xf>
    <xf numFmtId="170" fontId="27" fillId="0" borderId="0" xfId="1031" applyNumberFormat="1" applyFont="1" applyBorder="1" applyAlignment="1" applyProtection="1">
      <alignment horizontal="center" vertical="center" wrapText="1"/>
      <protection locked="0"/>
    </xf>
    <xf numFmtId="169" fontId="35" fillId="0" borderId="0" xfId="1031" applyNumberFormat="1" applyFont="1" applyBorder="1" applyAlignment="1" applyProtection="1">
      <alignment horizontal="center" vertical="center" wrapText="1"/>
      <protection locked="0"/>
    </xf>
    <xf numFmtId="0" fontId="24" fillId="0" borderId="0" xfId="1031" applyFont="1" applyBorder="1" applyAlignment="1" applyProtection="1">
      <alignment horizontal="center" vertical="center" wrapText="1"/>
      <protection locked="0"/>
    </xf>
    <xf numFmtId="1" fontId="27" fillId="0" borderId="0" xfId="1031" applyNumberFormat="1" applyFont="1" applyBorder="1" applyAlignment="1" applyProtection="1">
      <alignment horizontal="center" vertical="center" wrapText="1"/>
      <protection locked="0"/>
    </xf>
    <xf numFmtId="0" fontId="25" fillId="0" borderId="0" xfId="1031" applyFont="1" applyBorder="1" applyAlignment="1" applyProtection="1">
      <alignment horizontal="center" vertical="center" wrapText="1"/>
      <protection locked="0"/>
    </xf>
    <xf numFmtId="0" fontId="22" fillId="0" borderId="0" xfId="1031" applyFont="1" applyAlignment="1" applyProtection="1">
      <alignment vertical="center"/>
      <protection locked="0"/>
    </xf>
    <xf numFmtId="0" fontId="0" fillId="0" borderId="0" xfId="1031" applyNumberFormat="1" applyFont="1" applyFill="1" applyBorder="1" applyAlignment="1" applyProtection="1">
      <alignment horizontal="center" vertical="center"/>
      <protection locked="0"/>
    </xf>
    <xf numFmtId="0" fontId="22" fillId="0" borderId="0" xfId="1031" applyNumberFormat="1" applyFont="1" applyFill="1" applyBorder="1" applyAlignment="1" applyProtection="1">
      <alignment vertical="center"/>
      <protection locked="0"/>
    </xf>
    <xf numFmtId="1" fontId="22" fillId="0" borderId="0" xfId="1031" applyNumberFormat="1" applyFont="1" applyAlignment="1" applyProtection="1">
      <alignment vertical="center"/>
      <protection locked="0"/>
    </xf>
    <xf numFmtId="169" fontId="22" fillId="0" borderId="0" xfId="1031" applyNumberFormat="1" applyFont="1" applyAlignment="1" applyProtection="1">
      <alignment vertical="center"/>
      <protection locked="0"/>
    </xf>
    <xf numFmtId="0" fontId="0" fillId="0" borderId="0" xfId="1031" applyNumberFormat="1" applyFont="1" applyFill="1" applyBorder="1" applyAlignment="1" applyProtection="1">
      <alignment vertical="center"/>
      <protection locked="0"/>
    </xf>
    <xf numFmtId="1" fontId="0" fillId="0" borderId="0" xfId="1031" applyNumberFormat="1" applyFont="1" applyAlignment="1" applyProtection="1">
      <alignment vertical="center"/>
      <protection locked="0"/>
    </xf>
    <xf numFmtId="169" fontId="0" fillId="0" borderId="0" xfId="1031" applyNumberFormat="1" applyFont="1" applyAlignment="1" applyProtection="1">
      <alignment vertical="center"/>
      <protection locked="0"/>
    </xf>
    <xf numFmtId="0" fontId="25" fillId="0" borderId="0" xfId="1036" applyNumberFormat="1" applyFont="1" applyFill="1" applyBorder="1" applyAlignment="1" applyProtection="1">
      <alignment vertical="center" wrapText="1"/>
      <protection locked="0"/>
    </xf>
    <xf numFmtId="0" fontId="26" fillId="0" borderId="0" xfId="0" applyNumberFormat="1" applyFont="1" applyFill="1" applyBorder="1" applyAlignment="1" applyProtection="1">
      <alignment horizontal="center" vertical="center"/>
      <protection locked="0"/>
    </xf>
    <xf numFmtId="0" fontId="26" fillId="0" borderId="0" xfId="510" applyNumberFormat="1" applyFont="1" applyFill="1" applyBorder="1" applyAlignment="1" applyProtection="1">
      <alignment horizontal="center" vertical="center"/>
      <protection locked="0"/>
    </xf>
    <xf numFmtId="0" fontId="0" fillId="0" borderId="0" xfId="1032" applyFont="1" applyAlignment="1" applyProtection="1">
      <alignment vertical="center"/>
      <protection locked="0"/>
    </xf>
    <xf numFmtId="169" fontId="0" fillId="0" borderId="0" xfId="1032" applyNumberFormat="1" applyFont="1" applyAlignment="1" applyProtection="1">
      <alignment vertical="center"/>
      <protection locked="0"/>
    </xf>
    <xf numFmtId="1" fontId="0" fillId="0" borderId="0" xfId="1032" applyNumberFormat="1" applyFont="1" applyAlignment="1" applyProtection="1">
      <alignment vertical="center"/>
      <protection locked="0"/>
    </xf>
    <xf numFmtId="0" fontId="0" fillId="0" borderId="0" xfId="1040" applyFill="1" applyAlignment="1" applyProtection="1">
      <alignment vertical="center"/>
      <protection locked="0"/>
    </xf>
    <xf numFmtId="0" fontId="20" fillId="0" borderId="0" xfId="1040" applyFont="1" applyFill="1" applyAlignment="1" applyProtection="1">
      <alignment vertical="center"/>
      <protection locked="0"/>
    </xf>
    <xf numFmtId="0" fontId="0" fillId="0" borderId="0" xfId="1040" applyFont="1" applyFill="1" applyAlignment="1" applyProtection="1">
      <alignment horizontal="center" vertical="center"/>
      <protection locked="0"/>
    </xf>
    <xf numFmtId="0" fontId="29" fillId="0" borderId="0" xfId="1040" applyFont="1" applyFill="1" applyAlignment="1" applyProtection="1">
      <alignment horizontal="center" vertical="center"/>
      <protection locked="0"/>
    </xf>
    <xf numFmtId="0" fontId="0" fillId="0" borderId="0" xfId="1040" applyFill="1" applyAlignment="1" applyProtection="1">
      <alignment horizontal="center" vertical="center" wrapText="1"/>
      <protection locked="0"/>
    </xf>
    <xf numFmtId="0" fontId="21" fillId="0" borderId="0" xfId="1053" applyFont="1" applyFill="1" applyAlignment="1">
      <alignment vertical="center" wrapText="1"/>
      <protection/>
    </xf>
    <xf numFmtId="0" fontId="0" fillId="0" borderId="0" xfId="731">
      <alignment/>
      <protection/>
    </xf>
    <xf numFmtId="0" fontId="38" fillId="0" borderId="0" xfId="1028" applyNumberFormat="1" applyFont="1" applyFill="1" applyBorder="1" applyAlignment="1" applyProtection="1">
      <alignment vertical="center"/>
      <protection locked="0"/>
    </xf>
    <xf numFmtId="0" fontId="30" fillId="0" borderId="0" xfId="1031" applyFont="1" applyAlignment="1" applyProtection="1">
      <alignment horizontal="center"/>
      <protection locked="0"/>
    </xf>
    <xf numFmtId="0" fontId="38" fillId="0" borderId="10" xfId="1028" applyNumberFormat="1" applyFont="1" applyFill="1" applyBorder="1" applyAlignment="1" applyProtection="1">
      <alignment vertical="center"/>
      <protection locked="0"/>
    </xf>
    <xf numFmtId="0" fontId="22" fillId="0" borderId="10" xfId="1028" applyNumberFormat="1" applyFont="1" applyFill="1" applyBorder="1" applyAlignment="1" applyProtection="1">
      <alignment vertical="center"/>
      <protection locked="0"/>
    </xf>
    <xf numFmtId="0" fontId="24" fillId="64" borderId="10" xfId="1047" applyFont="1" applyFill="1" applyBorder="1" applyAlignment="1" applyProtection="1">
      <alignment horizontal="center" vertical="center" wrapText="1"/>
      <protection locked="0"/>
    </xf>
    <xf numFmtId="0" fontId="37" fillId="0" borderId="0" xfId="1040" applyFont="1" applyFill="1" applyAlignment="1" applyProtection="1">
      <alignment vertical="center"/>
      <protection locked="0"/>
    </xf>
    <xf numFmtId="0" fontId="24" fillId="0" borderId="0" xfId="1040" applyFont="1" applyFill="1" applyProtection="1">
      <alignment/>
      <protection locked="0"/>
    </xf>
    <xf numFmtId="0" fontId="24" fillId="0" borderId="0" xfId="1040" applyFont="1" applyFill="1" applyAlignment="1" applyProtection="1">
      <alignment wrapText="1"/>
      <protection locked="0"/>
    </xf>
    <xf numFmtId="0" fontId="24" fillId="0" borderId="0" xfId="1040" applyFont="1" applyFill="1" applyAlignment="1" applyProtection="1">
      <alignment shrinkToFit="1"/>
      <protection locked="0"/>
    </xf>
    <xf numFmtId="0" fontId="24" fillId="0" borderId="0" xfId="1040" applyFont="1" applyFill="1" applyAlignment="1" applyProtection="1">
      <alignment horizontal="left"/>
      <protection locked="0"/>
    </xf>
    <xf numFmtId="0" fontId="33" fillId="0" borderId="0" xfId="1040" applyFont="1" applyFill="1" applyProtection="1">
      <alignment/>
      <protection locked="0"/>
    </xf>
    <xf numFmtId="0" fontId="25" fillId="0" borderId="10" xfId="1040" applyFont="1" applyFill="1" applyBorder="1" applyAlignment="1" applyProtection="1">
      <alignment horizontal="center" vertical="center" textRotation="90" wrapText="1"/>
      <protection locked="0"/>
    </xf>
    <xf numFmtId="0" fontId="25" fillId="0" borderId="10" xfId="1040" applyFont="1" applyFill="1" applyBorder="1" applyAlignment="1" applyProtection="1">
      <alignment horizontal="center" vertical="center" wrapText="1"/>
      <protection locked="0"/>
    </xf>
    <xf numFmtId="0" fontId="30" fillId="0" borderId="0" xfId="1040" applyFont="1" applyFill="1" applyAlignment="1" applyProtection="1">
      <alignment vertical="center" wrapText="1"/>
      <protection locked="0"/>
    </xf>
    <xf numFmtId="0" fontId="20" fillId="64" borderId="0" xfId="1040" applyFont="1" applyFill="1" applyAlignment="1" applyProtection="1">
      <alignment vertical="center"/>
      <protection locked="0"/>
    </xf>
    <xf numFmtId="0" fontId="34" fillId="0" borderId="0" xfId="1045" applyFont="1" applyAlignment="1" applyProtection="1">
      <alignment horizontal="right" vertical="center"/>
      <protection locked="0"/>
    </xf>
    <xf numFmtId="0" fontId="0" fillId="0" borderId="10" xfId="1046" applyFont="1" applyFill="1" applyBorder="1" applyAlignment="1" applyProtection="1">
      <alignment horizontal="center" vertical="center"/>
      <protection locked="0"/>
    </xf>
    <xf numFmtId="0" fontId="22" fillId="0" borderId="10" xfId="731" applyFont="1" applyBorder="1">
      <alignment/>
      <protection/>
    </xf>
    <xf numFmtId="0" fontId="22" fillId="0" borderId="10" xfId="1028" applyNumberFormat="1" applyFont="1" applyFill="1" applyBorder="1" applyAlignment="1" applyProtection="1">
      <alignment vertical="center" wrapText="1"/>
      <protection locked="0"/>
    </xf>
    <xf numFmtId="0" fontId="24" fillId="0" borderId="10" xfId="0" applyFont="1" applyFill="1" applyBorder="1" applyAlignment="1">
      <alignment horizontal="left" vertical="center" wrapText="1"/>
    </xf>
    <xf numFmtId="0" fontId="29" fillId="0" borderId="0" xfId="1040" applyFont="1" applyFill="1" applyAlignment="1" applyProtection="1">
      <alignment vertical="center"/>
      <protection locked="0"/>
    </xf>
    <xf numFmtId="49" fontId="24" fillId="0" borderId="10" xfId="396" applyNumberFormat="1" applyFont="1" applyFill="1" applyBorder="1" applyAlignment="1" applyProtection="1">
      <alignment vertical="center" wrapText="1"/>
      <protection locked="0"/>
    </xf>
    <xf numFmtId="49" fontId="27" fillId="0" borderId="10" xfId="396" applyNumberFormat="1" applyFont="1" applyFill="1" applyBorder="1" applyAlignment="1" applyProtection="1">
      <alignment horizontal="center" vertical="center" wrapText="1"/>
      <protection locked="0"/>
    </xf>
    <xf numFmtId="49" fontId="27" fillId="0" borderId="10" xfId="1027" applyNumberFormat="1" applyFont="1" applyFill="1" applyBorder="1" applyAlignment="1" applyProtection="1">
      <alignment horizontal="center" vertical="center" wrapText="1"/>
      <protection locked="0"/>
    </xf>
    <xf numFmtId="0" fontId="27" fillId="0" borderId="10" xfId="1046" applyFont="1" applyFill="1" applyBorder="1" applyAlignment="1" applyProtection="1">
      <alignment horizontal="center" vertical="center" wrapText="1"/>
      <protection locked="0"/>
    </xf>
    <xf numFmtId="0" fontId="27" fillId="0" borderId="10" xfId="0" applyFont="1" applyFill="1" applyBorder="1" applyAlignment="1" applyProtection="1">
      <alignment horizontal="center" vertical="center" wrapText="1"/>
      <protection locked="0"/>
    </xf>
    <xf numFmtId="49" fontId="24" fillId="0" borderId="10" xfId="0" applyNumberFormat="1" applyFont="1" applyFill="1" applyBorder="1" applyAlignment="1">
      <alignment horizontal="left" vertical="center" wrapText="1"/>
    </xf>
    <xf numFmtId="49" fontId="2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2" fillId="0" borderId="10" xfId="1034" applyFont="1" applyFill="1" applyBorder="1" applyAlignment="1" applyProtection="1">
      <alignment horizontal="center" vertical="center" wrapText="1"/>
      <protection locked="0"/>
    </xf>
    <xf numFmtId="170" fontId="26" fillId="0" borderId="10" xfId="1031" applyNumberFormat="1" applyFont="1" applyFill="1" applyBorder="1" applyAlignment="1" applyProtection="1">
      <alignment horizontal="center" vertical="center" wrapText="1"/>
      <protection locked="0"/>
    </xf>
    <xf numFmtId="169" fontId="35" fillId="0" borderId="10" xfId="1031" applyNumberFormat="1" applyFont="1" applyFill="1" applyBorder="1" applyAlignment="1" applyProtection="1">
      <alignment horizontal="center" vertical="center" wrapText="1"/>
      <protection locked="0"/>
    </xf>
    <xf numFmtId="0" fontId="25" fillId="0" borderId="10" xfId="1034" applyFont="1" applyFill="1" applyBorder="1" applyAlignment="1" applyProtection="1">
      <alignment horizontal="center" vertical="center" wrapText="1"/>
      <protection locked="0"/>
    </xf>
    <xf numFmtId="0" fontId="24" fillId="0" borderId="10" xfId="1031" applyFont="1" applyFill="1" applyBorder="1" applyAlignment="1" applyProtection="1">
      <alignment horizontal="center" vertical="center" wrapText="1"/>
      <protection locked="0"/>
    </xf>
    <xf numFmtId="1" fontId="27" fillId="0" borderId="10" xfId="1031" applyNumberFormat="1" applyFont="1" applyFill="1" applyBorder="1" applyAlignment="1" applyProtection="1">
      <alignment horizontal="center" vertical="center" wrapText="1"/>
      <protection locked="0"/>
    </xf>
    <xf numFmtId="0" fontId="30" fillId="0" borderId="10" xfId="1031" applyFont="1" applyFill="1" applyBorder="1" applyAlignment="1" applyProtection="1">
      <alignment horizontal="center" vertical="center" wrapText="1"/>
      <protection locked="0"/>
    </xf>
    <xf numFmtId="0" fontId="29" fillId="0" borderId="0" xfId="1031" applyFont="1" applyFill="1" applyAlignment="1" applyProtection="1">
      <alignment vertical="center"/>
      <protection locked="0"/>
    </xf>
    <xf numFmtId="0" fontId="0" fillId="0" borderId="0" xfId="731" applyFont="1">
      <alignment/>
      <protection/>
    </xf>
    <xf numFmtId="0" fontId="39" fillId="0" borderId="0" xfId="1041" applyFont="1" applyAlignment="1" applyProtection="1">
      <alignment vertical="center"/>
      <protection locked="0"/>
    </xf>
    <xf numFmtId="0" fontId="27" fillId="0" borderId="10" xfId="1052" applyFont="1" applyFill="1" applyBorder="1" applyAlignment="1" applyProtection="1">
      <alignment horizontal="center" vertical="center"/>
      <protection locked="0"/>
    </xf>
    <xf numFmtId="49" fontId="27" fillId="0" borderId="10" xfId="0" applyNumberFormat="1" applyFont="1" applyFill="1" applyBorder="1" applyAlignment="1">
      <alignment horizontal="center" vertical="center" wrapText="1"/>
    </xf>
    <xf numFmtId="49" fontId="27" fillId="0" borderId="10" xfId="1046" applyNumberFormat="1" applyFont="1" applyFill="1" applyBorder="1" applyAlignment="1" applyProtection="1">
      <alignment horizontal="center" vertical="center" wrapText="1"/>
      <protection locked="0"/>
    </xf>
    <xf numFmtId="0" fontId="54" fillId="0" borderId="0" xfId="1031" applyFont="1" applyAlignment="1" applyProtection="1">
      <alignment vertical="center"/>
      <protection locked="0"/>
    </xf>
    <xf numFmtId="0" fontId="25" fillId="0" borderId="10" xfId="1031" applyFont="1" applyFill="1" applyBorder="1" applyAlignment="1" applyProtection="1">
      <alignment horizontal="center" vertical="center" wrapText="1"/>
      <protection locked="0"/>
    </xf>
    <xf numFmtId="0" fontId="0" fillId="0" borderId="0" xfId="1040" applyFont="1" applyFill="1" applyBorder="1" applyAlignment="1" applyProtection="1">
      <alignment horizontal="center" vertical="center"/>
      <protection locked="0"/>
    </xf>
    <xf numFmtId="0" fontId="0" fillId="0" borderId="0" xfId="1040" applyFill="1" applyBorder="1" applyAlignment="1" applyProtection="1">
      <alignment vertical="center"/>
      <protection locked="0"/>
    </xf>
    <xf numFmtId="0" fontId="29" fillId="0" borderId="0" xfId="1040" applyFont="1" applyFill="1" applyBorder="1" applyAlignment="1" applyProtection="1">
      <alignment horizontal="center" vertical="center"/>
      <protection locked="0"/>
    </xf>
    <xf numFmtId="0" fontId="0" fillId="0" borderId="0" xfId="1040" applyFill="1" applyBorder="1" applyAlignment="1" applyProtection="1">
      <alignment horizontal="center" vertical="center" wrapText="1"/>
      <protection locked="0"/>
    </xf>
    <xf numFmtId="0" fontId="41" fillId="0" borderId="0" xfId="731" applyFont="1" applyAlignment="1">
      <alignment/>
      <protection/>
    </xf>
    <xf numFmtId="0" fontId="43" fillId="0" borderId="0" xfId="1041" applyFont="1" applyAlignment="1" applyProtection="1">
      <alignment vertical="center"/>
      <protection locked="0"/>
    </xf>
    <xf numFmtId="0" fontId="41" fillId="0" borderId="0" xfId="731" applyFont="1">
      <alignment/>
      <protection/>
    </xf>
    <xf numFmtId="0" fontId="24" fillId="0" borderId="10" xfId="1041" applyFont="1" applyFill="1" applyBorder="1" applyAlignment="1" applyProtection="1">
      <alignment vertical="center" wrapText="1"/>
      <protection locked="0"/>
    </xf>
    <xf numFmtId="0" fontId="55" fillId="0" borderId="0" xfId="1031" applyFont="1" applyAlignment="1" applyProtection="1">
      <alignment vertical="center"/>
      <protection locked="0"/>
    </xf>
    <xf numFmtId="1" fontId="27" fillId="64" borderId="10" xfId="1034" applyNumberFormat="1" applyFont="1" applyFill="1" applyBorder="1" applyAlignment="1" applyProtection="1">
      <alignment horizontal="center" vertical="center" textRotation="90" wrapText="1"/>
      <protection locked="0"/>
    </xf>
    <xf numFmtId="169" fontId="27" fillId="64" borderId="10" xfId="1034" applyNumberFormat="1" applyFont="1" applyFill="1" applyBorder="1" applyAlignment="1" applyProtection="1">
      <alignment horizontal="center" vertical="center" wrapText="1"/>
      <protection locked="0"/>
    </xf>
    <xf numFmtId="1" fontId="24" fillId="64" borderId="10" xfId="1034" applyNumberFormat="1" applyFont="1" applyFill="1" applyBorder="1" applyAlignment="1" applyProtection="1">
      <alignment horizontal="center" vertical="center" textRotation="90" wrapText="1"/>
      <protection locked="0"/>
    </xf>
    <xf numFmtId="0" fontId="23" fillId="0" borderId="10" xfId="1034" applyFont="1" applyFill="1" applyBorder="1" applyAlignment="1" applyProtection="1">
      <alignment horizontal="center" vertical="center" wrapText="1"/>
      <protection locked="0"/>
    </xf>
    <xf numFmtId="20" fontId="26" fillId="0" borderId="10" xfId="689" applyNumberFormat="1" applyFont="1" applyFill="1" applyBorder="1" applyAlignment="1">
      <alignment horizontal="center" vertical="center"/>
      <protection/>
    </xf>
    <xf numFmtId="170" fontId="26" fillId="0" borderId="10" xfId="1032" applyNumberFormat="1" applyFont="1" applyFill="1" applyBorder="1" applyAlignment="1" applyProtection="1">
      <alignment horizontal="center" vertical="center" wrapText="1"/>
      <protection locked="0"/>
    </xf>
    <xf numFmtId="169" fontId="35" fillId="0" borderId="10" xfId="1032" applyNumberFormat="1" applyFont="1" applyFill="1" applyBorder="1" applyAlignment="1" applyProtection="1">
      <alignment horizontal="center" vertical="center" wrapText="1"/>
      <protection locked="0"/>
    </xf>
    <xf numFmtId="170" fontId="25" fillId="0" borderId="10" xfId="1032" applyNumberFormat="1" applyFont="1" applyFill="1" applyBorder="1" applyAlignment="1" applyProtection="1">
      <alignment horizontal="center" vertical="center" wrapText="1"/>
      <protection locked="0"/>
    </xf>
    <xf numFmtId="0" fontId="41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49" fontId="27" fillId="0" borderId="10" xfId="1041" applyNumberFormat="1" applyFont="1" applyFill="1" applyBorder="1" applyAlignment="1" applyProtection="1">
      <alignment horizontal="center" vertical="center" wrapText="1"/>
      <protection locked="0"/>
    </xf>
    <xf numFmtId="0" fontId="27" fillId="0" borderId="10" xfId="1041" applyFont="1" applyFill="1" applyBorder="1" applyAlignment="1" applyProtection="1">
      <alignment horizontal="center" vertical="center" wrapText="1"/>
      <protection locked="0"/>
    </xf>
    <xf numFmtId="0" fontId="24" fillId="0" borderId="10" xfId="1041" applyFont="1" applyFill="1" applyBorder="1" applyAlignment="1" applyProtection="1">
      <alignment horizontal="left" vertical="center" wrapText="1"/>
      <protection locked="0"/>
    </xf>
    <xf numFmtId="0" fontId="24" fillId="0" borderId="10" xfId="1046" applyFont="1" applyFill="1" applyBorder="1" applyAlignment="1" applyProtection="1">
      <alignment vertical="center" wrapText="1"/>
      <protection locked="0"/>
    </xf>
    <xf numFmtId="49" fontId="24" fillId="0" borderId="10" xfId="1026" applyNumberFormat="1" applyFont="1" applyFill="1" applyBorder="1" applyAlignment="1" applyProtection="1">
      <alignment horizontal="left" vertical="center" wrapText="1"/>
      <protection locked="0"/>
    </xf>
    <xf numFmtId="0" fontId="29" fillId="65" borderId="0" xfId="1031" applyFont="1" applyFill="1" applyAlignment="1" applyProtection="1">
      <alignment vertical="center"/>
      <protection locked="0"/>
    </xf>
    <xf numFmtId="0" fontId="30" fillId="0" borderId="10" xfId="0" applyFont="1" applyFill="1" applyBorder="1" applyAlignment="1">
      <alignment horizontal="center" vertical="center"/>
    </xf>
    <xf numFmtId="0" fontId="24" fillId="0" borderId="10" xfId="1050" applyFont="1" applyFill="1" applyBorder="1" applyAlignment="1" applyProtection="1">
      <alignment horizontal="left" vertical="center" wrapText="1"/>
      <protection locked="0"/>
    </xf>
    <xf numFmtId="0" fontId="22" fillId="0" borderId="0" xfId="1040" applyFont="1" applyFill="1" applyAlignment="1" applyProtection="1">
      <alignment horizontal="center" vertical="center" wrapText="1"/>
      <protection locked="0"/>
    </xf>
    <xf numFmtId="0" fontId="24" fillId="64" borderId="10" xfId="1047" applyFont="1" applyFill="1" applyBorder="1" applyAlignment="1" applyProtection="1">
      <alignment horizontal="center" vertical="center" wrapText="1"/>
      <protection locked="0"/>
    </xf>
    <xf numFmtId="0" fontId="30" fillId="0" borderId="0" xfId="1031" applyFont="1" applyAlignment="1" applyProtection="1">
      <alignment horizontal="center"/>
      <protection locked="0"/>
    </xf>
    <xf numFmtId="0" fontId="22" fillId="0" borderId="0" xfId="1040" applyFont="1" applyFill="1" applyAlignment="1" applyProtection="1">
      <alignment horizontal="center" vertical="center"/>
      <protection locked="0"/>
    </xf>
    <xf numFmtId="0" fontId="22" fillId="0" borderId="0" xfId="1040" applyFont="1" applyFill="1" applyAlignment="1" applyProtection="1">
      <alignment vertical="center"/>
      <protection locked="0"/>
    </xf>
    <xf numFmtId="0" fontId="22" fillId="0" borderId="0" xfId="1035" applyFont="1" applyFill="1" applyAlignment="1" applyProtection="1">
      <alignment vertical="center"/>
      <protection locked="0"/>
    </xf>
    <xf numFmtId="0" fontId="22" fillId="0" borderId="0" xfId="1040" applyFont="1" applyFill="1" applyAlignment="1" applyProtection="1">
      <alignment horizontal="left" vertical="center"/>
      <protection locked="0"/>
    </xf>
    <xf numFmtId="0" fontId="22" fillId="0" borderId="0" xfId="1040" applyFont="1" applyFill="1" applyBorder="1" applyAlignment="1" applyProtection="1">
      <alignment horizontal="center" vertical="center"/>
      <protection locked="0"/>
    </xf>
    <xf numFmtId="0" fontId="22" fillId="0" borderId="0" xfId="1040" applyFont="1" applyFill="1" applyBorder="1" applyAlignment="1" applyProtection="1">
      <alignment vertical="center"/>
      <protection locked="0"/>
    </xf>
    <xf numFmtId="0" fontId="24" fillId="0" borderId="10" xfId="1042" applyFont="1" applyFill="1" applyBorder="1" applyAlignment="1" applyProtection="1">
      <alignment horizontal="left" vertical="center" wrapText="1"/>
      <protection locked="0"/>
    </xf>
    <xf numFmtId="49" fontId="27" fillId="0" borderId="10" xfId="1042" applyNumberFormat="1" applyFont="1" applyFill="1" applyBorder="1" applyAlignment="1" applyProtection="1">
      <alignment horizontal="center" vertical="center" wrapText="1"/>
      <protection locked="0"/>
    </xf>
    <xf numFmtId="0" fontId="27" fillId="0" borderId="10" xfId="1042" applyFont="1" applyFill="1" applyBorder="1" applyAlignment="1" applyProtection="1">
      <alignment horizontal="center" vertical="center" wrapText="1"/>
      <protection locked="0"/>
    </xf>
    <xf numFmtId="0" fontId="27" fillId="0" borderId="10" xfId="1038" applyFont="1" applyFill="1" applyBorder="1" applyAlignment="1" applyProtection="1">
      <alignment horizontal="center" vertical="center" wrapText="1"/>
      <protection locked="0"/>
    </xf>
    <xf numFmtId="0" fontId="32" fillId="0" borderId="0" xfId="1053" applyFont="1" applyFill="1" applyAlignment="1">
      <alignment vertical="center" wrapText="1"/>
      <protection/>
    </xf>
    <xf numFmtId="0" fontId="22" fillId="0" borderId="0" xfId="1028" applyNumberFormat="1" applyFont="1" applyFill="1" applyBorder="1" applyAlignment="1" applyProtection="1">
      <alignment vertical="center" wrapText="1"/>
      <protection locked="0"/>
    </xf>
    <xf numFmtId="0" fontId="30" fillId="0" borderId="10" xfId="731" applyFont="1" applyBorder="1">
      <alignment/>
      <protection/>
    </xf>
    <xf numFmtId="0" fontId="30" fillId="0" borderId="0" xfId="1031" applyFont="1" applyAlignment="1" applyProtection="1">
      <alignment horizontal="center"/>
      <protection locked="0"/>
    </xf>
    <xf numFmtId="0" fontId="0" fillId="0" borderId="0" xfId="0" applyAlignment="1">
      <alignment/>
    </xf>
    <xf numFmtId="0" fontId="24" fillId="64" borderId="10" xfId="1048" applyFont="1" applyFill="1" applyBorder="1" applyAlignment="1" applyProtection="1">
      <alignment horizontal="center" vertical="center" wrapText="1"/>
      <protection locked="0"/>
    </xf>
    <xf numFmtId="0" fontId="24" fillId="0" borderId="10" xfId="1042" applyFont="1" applyFill="1" applyBorder="1" applyAlignment="1" applyProtection="1">
      <alignment vertical="center" wrapText="1"/>
      <protection locked="0"/>
    </xf>
    <xf numFmtId="0" fontId="30" fillId="0" borderId="0" xfId="1031" applyFont="1" applyAlignment="1" applyProtection="1">
      <alignment horizontal="center"/>
      <protection locked="0"/>
    </xf>
    <xf numFmtId="0" fontId="0" fillId="0" borderId="0" xfId="0" applyAlignment="1">
      <alignment/>
    </xf>
    <xf numFmtId="0" fontId="24" fillId="64" borderId="10" xfId="1048" applyFont="1" applyFill="1" applyBorder="1" applyAlignment="1" applyProtection="1">
      <alignment horizontal="center" vertical="center" wrapText="1"/>
      <protection locked="0"/>
    </xf>
    <xf numFmtId="49" fontId="27" fillId="0" borderId="10" xfId="732" applyNumberFormat="1" applyFont="1" applyFill="1" applyBorder="1" applyAlignment="1" applyProtection="1">
      <alignment horizontal="center" vertical="center" wrapText="1"/>
      <protection locked="0"/>
    </xf>
    <xf numFmtId="0" fontId="27" fillId="0" borderId="10" xfId="1038" applyNumberFormat="1" applyFont="1" applyFill="1" applyBorder="1" applyAlignment="1" applyProtection="1">
      <alignment vertical="center" wrapText="1"/>
      <protection locked="0"/>
    </xf>
    <xf numFmtId="0" fontId="27" fillId="0" borderId="10" xfId="313" applyNumberFormat="1" applyFont="1" applyFill="1" applyBorder="1" applyAlignment="1" applyProtection="1">
      <alignment horizontal="center" vertical="center" wrapText="1"/>
      <protection locked="0"/>
    </xf>
    <xf numFmtId="0" fontId="56" fillId="0" borderId="0" xfId="1040" applyFont="1" applyFill="1" applyAlignment="1" applyProtection="1">
      <alignment vertical="center"/>
      <protection locked="0"/>
    </xf>
    <xf numFmtId="0" fontId="30" fillId="0" borderId="0" xfId="1031" applyFont="1" applyAlignment="1" applyProtection="1">
      <alignment horizontal="center"/>
      <protection locked="0"/>
    </xf>
    <xf numFmtId="0" fontId="0" fillId="0" borderId="0" xfId="0" applyAlignment="1">
      <alignment/>
    </xf>
    <xf numFmtId="0" fontId="24" fillId="64" borderId="10" xfId="1048" applyFont="1" applyFill="1" applyBorder="1" applyAlignment="1" applyProtection="1">
      <alignment horizontal="center" vertical="center" wrapText="1"/>
      <protection locked="0"/>
    </xf>
    <xf numFmtId="0" fontId="24" fillId="0" borderId="10" xfId="706" applyFont="1" applyFill="1" applyBorder="1" applyAlignment="1">
      <alignment horizontal="left" vertical="center" wrapText="1"/>
      <protection/>
    </xf>
    <xf numFmtId="49" fontId="27" fillId="0" borderId="10" xfId="1026" applyNumberFormat="1" applyFont="1" applyFill="1" applyBorder="1" applyAlignment="1" applyProtection="1">
      <alignment horizontal="center" vertical="center"/>
      <protection locked="0"/>
    </xf>
    <xf numFmtId="0" fontId="27" fillId="64" borderId="10" xfId="1038" applyFont="1" applyFill="1" applyBorder="1" applyAlignment="1" applyProtection="1">
      <alignment horizontal="center" vertical="center" wrapText="1"/>
      <protection locked="0"/>
    </xf>
    <xf numFmtId="49" fontId="27" fillId="64" borderId="10" xfId="1051" applyNumberFormat="1" applyFont="1" applyFill="1" applyBorder="1" applyAlignment="1" applyProtection="1">
      <alignment horizontal="center" vertical="center" wrapText="1"/>
      <protection locked="0"/>
    </xf>
    <xf numFmtId="0" fontId="24" fillId="66" borderId="10" xfId="1043" applyFont="1" applyFill="1" applyBorder="1" applyAlignment="1" applyProtection="1">
      <alignment horizontal="left" vertical="center" wrapText="1"/>
      <protection locked="0"/>
    </xf>
    <xf numFmtId="49" fontId="27" fillId="0" borderId="10" xfId="708" applyNumberFormat="1" applyFont="1" applyFill="1" applyBorder="1" applyAlignment="1">
      <alignment horizontal="center" vertical="center" wrapText="1"/>
      <protection/>
    </xf>
    <xf numFmtId="49" fontId="27" fillId="0" borderId="10" xfId="887" applyNumberFormat="1" applyFont="1" applyFill="1" applyBorder="1" applyAlignment="1">
      <alignment horizontal="center" vertical="center" wrapText="1"/>
      <protection/>
    </xf>
    <xf numFmtId="0" fontId="30" fillId="0" borderId="0" xfId="1031" applyFont="1" applyAlignment="1" applyProtection="1">
      <alignment horizontal="center"/>
      <protection locked="0"/>
    </xf>
    <xf numFmtId="0" fontId="0" fillId="0" borderId="0" xfId="0" applyAlignment="1">
      <alignment/>
    </xf>
    <xf numFmtId="0" fontId="24" fillId="64" borderId="10" xfId="1048" applyFont="1" applyFill="1" applyBorder="1" applyAlignment="1" applyProtection="1">
      <alignment horizontal="center" vertical="center" wrapText="1"/>
      <protection locked="0"/>
    </xf>
    <xf numFmtId="49" fontId="24" fillId="0" borderId="10" xfId="401" applyNumberFormat="1" applyFont="1" applyFill="1" applyBorder="1" applyAlignment="1" applyProtection="1">
      <alignment vertical="center" wrapText="1"/>
      <protection locked="0"/>
    </xf>
    <xf numFmtId="49" fontId="27" fillId="0" borderId="10" xfId="742" applyNumberFormat="1" applyFont="1" applyFill="1" applyBorder="1" applyAlignment="1" applyProtection="1">
      <alignment horizontal="center" vertical="center"/>
      <protection locked="0"/>
    </xf>
    <xf numFmtId="49" fontId="27" fillId="0" borderId="10" xfId="534" applyNumberFormat="1" applyFont="1" applyFill="1" applyBorder="1" applyAlignment="1" applyProtection="1">
      <alignment horizontal="center" vertical="center"/>
      <protection locked="0"/>
    </xf>
    <xf numFmtId="49" fontId="27" fillId="0" borderId="10" xfId="534" applyNumberFormat="1" applyFont="1" applyFill="1" applyBorder="1" applyAlignment="1" applyProtection="1">
      <alignment horizontal="center" vertical="center" wrapText="1"/>
      <protection locked="0"/>
    </xf>
    <xf numFmtId="0" fontId="24" fillId="0" borderId="10" xfId="1043" applyFont="1" applyFill="1" applyBorder="1" applyAlignment="1" applyProtection="1">
      <alignment vertical="center" wrapText="1"/>
      <protection locked="0"/>
    </xf>
    <xf numFmtId="49" fontId="27" fillId="0" borderId="10" xfId="1043" applyNumberFormat="1" applyFont="1" applyFill="1" applyBorder="1" applyAlignment="1" applyProtection="1">
      <alignment horizontal="center" vertical="center" wrapText="1"/>
      <protection locked="0"/>
    </xf>
    <xf numFmtId="0" fontId="27" fillId="0" borderId="10" xfId="1043" applyFont="1" applyFill="1" applyBorder="1" applyAlignment="1" applyProtection="1">
      <alignment horizontal="center" vertical="center" wrapText="1"/>
      <protection locked="0"/>
    </xf>
    <xf numFmtId="0" fontId="24" fillId="0" borderId="10" xfId="1043" applyFont="1" applyFill="1" applyBorder="1" applyAlignment="1" applyProtection="1">
      <alignment horizontal="left" vertical="center" wrapText="1"/>
      <protection locked="0"/>
    </xf>
    <xf numFmtId="0" fontId="27" fillId="0" borderId="10" xfId="1039" applyFont="1" applyFill="1" applyBorder="1" applyAlignment="1" applyProtection="1">
      <alignment horizontal="center" vertical="center" wrapText="1"/>
      <protection locked="0"/>
    </xf>
    <xf numFmtId="49" fontId="27" fillId="0" borderId="10" xfId="690" applyNumberFormat="1" applyFont="1" applyFill="1" applyBorder="1" applyAlignment="1" applyProtection="1">
      <alignment horizontal="center" vertical="center" wrapText="1"/>
      <protection locked="0"/>
    </xf>
    <xf numFmtId="0" fontId="24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27" fillId="0" borderId="10" xfId="0" applyNumberFormat="1" applyFont="1" applyFill="1" applyBorder="1" applyAlignment="1">
      <alignment horizontal="center" vertical="center" wrapText="1"/>
    </xf>
    <xf numFmtId="1" fontId="27" fillId="0" borderId="11" xfId="1031" applyNumberFormat="1" applyFont="1" applyFill="1" applyBorder="1" applyAlignment="1" applyProtection="1">
      <alignment horizontal="center" vertical="center" wrapText="1"/>
      <protection locked="0"/>
    </xf>
    <xf numFmtId="1" fontId="27" fillId="0" borderId="0" xfId="1031" applyNumberFormat="1" applyFont="1" applyFill="1" applyBorder="1" applyAlignment="1" applyProtection="1">
      <alignment horizontal="center" vertical="center" wrapText="1"/>
      <protection locked="0"/>
    </xf>
    <xf numFmtId="0" fontId="24" fillId="64" borderId="10" xfId="1047" applyFont="1" applyFill="1" applyBorder="1" applyAlignment="1" applyProtection="1">
      <alignment horizontal="center" vertical="center" wrapText="1"/>
      <protection locked="0"/>
    </xf>
    <xf numFmtId="0" fontId="30" fillId="0" borderId="0" xfId="1031" applyFont="1" applyAlignment="1" applyProtection="1">
      <alignment horizontal="center"/>
      <protection locked="0"/>
    </xf>
    <xf numFmtId="49" fontId="24" fillId="0" borderId="10" xfId="709" applyNumberFormat="1" applyFont="1" applyFill="1" applyBorder="1" applyAlignment="1" applyProtection="1">
      <alignment horizontal="left" vertical="center" wrapText="1"/>
      <protection locked="0"/>
    </xf>
    <xf numFmtId="0" fontId="27" fillId="0" borderId="10" xfId="1037" applyFont="1" applyFill="1" applyBorder="1" applyAlignment="1" applyProtection="1">
      <alignment horizontal="center" vertical="center" wrapText="1"/>
      <protection locked="0"/>
    </xf>
    <xf numFmtId="49" fontId="27" fillId="0" borderId="10" xfId="662" applyNumberFormat="1" applyFont="1" applyFill="1" applyBorder="1" applyAlignment="1" applyProtection="1">
      <alignment horizontal="center" vertical="center"/>
      <protection locked="0"/>
    </xf>
    <xf numFmtId="0" fontId="27" fillId="0" borderId="10" xfId="696" applyFont="1" applyFill="1" applyBorder="1" applyAlignment="1">
      <alignment horizontal="center" vertical="center" wrapText="1"/>
      <protection/>
    </xf>
    <xf numFmtId="0" fontId="27" fillId="0" borderId="10" xfId="0" applyFont="1" applyFill="1" applyBorder="1" applyAlignment="1" applyProtection="1">
      <alignment horizontal="center" vertical="center"/>
      <protection locked="0"/>
    </xf>
    <xf numFmtId="49" fontId="27" fillId="0" borderId="10" xfId="1026" applyNumberFormat="1" applyFont="1" applyFill="1" applyBorder="1" applyAlignment="1" applyProtection="1">
      <alignment horizontal="center" vertical="center" wrapText="1"/>
      <protection locked="0"/>
    </xf>
    <xf numFmtId="49" fontId="24" fillId="64" borderId="10" xfId="0" applyNumberFormat="1" applyFont="1" applyFill="1" applyBorder="1" applyAlignment="1" applyProtection="1">
      <alignment horizontal="left" vertical="center" wrapText="1"/>
      <protection locked="0"/>
    </xf>
    <xf numFmtId="49" fontId="27" fillId="0" borderId="10" xfId="743" applyNumberFormat="1" applyFont="1" applyBorder="1" applyAlignment="1">
      <alignment horizontal="center" vertical="center" wrapText="1"/>
      <protection/>
    </xf>
    <xf numFmtId="0" fontId="27" fillId="0" borderId="10" xfId="743" applyFont="1" applyBorder="1" applyAlignment="1" applyProtection="1">
      <alignment horizontal="center" vertical="center" wrapText="1"/>
      <protection locked="0"/>
    </xf>
    <xf numFmtId="49" fontId="27" fillId="0" borderId="10" xfId="418" applyNumberFormat="1" applyFont="1" applyBorder="1" applyAlignment="1" applyProtection="1">
      <alignment horizontal="center" vertical="center" wrapText="1"/>
      <protection locked="0"/>
    </xf>
    <xf numFmtId="0" fontId="30" fillId="0" borderId="0" xfId="1031" applyFont="1" applyAlignment="1" applyProtection="1">
      <alignment horizontal="center"/>
      <protection locked="0"/>
    </xf>
    <xf numFmtId="0" fontId="24" fillId="64" borderId="10" xfId="1047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32" fillId="0" borderId="0" xfId="1031" applyFont="1" applyAlignment="1" applyProtection="1">
      <alignment horizontal="center" vertical="center"/>
      <protection locked="0"/>
    </xf>
    <xf numFmtId="0" fontId="30" fillId="0" borderId="0" xfId="1031" applyFont="1" applyAlignment="1" applyProtection="1">
      <alignment horizontal="center"/>
      <protection locked="0"/>
    </xf>
    <xf numFmtId="0" fontId="24" fillId="64" borderId="10" xfId="1047" applyFont="1" applyFill="1" applyBorder="1" applyAlignment="1" applyProtection="1">
      <alignment horizontal="center" vertical="center" wrapText="1"/>
      <protection locked="0"/>
    </xf>
    <xf numFmtId="0" fontId="24" fillId="64" borderId="10" xfId="1048" applyFont="1" applyFill="1" applyBorder="1" applyAlignment="1" applyProtection="1">
      <alignment horizontal="center" vertical="center" wrapText="1"/>
      <protection locked="0"/>
    </xf>
    <xf numFmtId="49" fontId="24" fillId="0" borderId="10" xfId="696" applyNumberFormat="1" applyFont="1" applyFill="1" applyBorder="1" applyAlignment="1" applyProtection="1">
      <alignment horizontal="left" vertical="center" wrapText="1"/>
      <protection locked="0"/>
    </xf>
    <xf numFmtId="49" fontId="24" fillId="0" borderId="10" xfId="412" applyNumberFormat="1" applyFont="1" applyFill="1" applyBorder="1" applyAlignment="1" applyProtection="1">
      <alignment vertical="center" wrapText="1"/>
      <protection locked="0"/>
    </xf>
    <xf numFmtId="49" fontId="27" fillId="0" borderId="10" xfId="418" applyNumberFormat="1" applyFont="1" applyFill="1" applyBorder="1" applyAlignment="1" applyProtection="1">
      <alignment horizontal="center" vertical="center" wrapText="1"/>
      <protection locked="0"/>
    </xf>
    <xf numFmtId="49" fontId="27" fillId="0" borderId="10" xfId="412" applyNumberFormat="1" applyFont="1" applyFill="1" applyBorder="1" applyAlignment="1" applyProtection="1">
      <alignment horizontal="center" vertical="center"/>
      <protection locked="0"/>
    </xf>
    <xf numFmtId="0" fontId="27" fillId="0" borderId="10" xfId="743" applyFont="1" applyFill="1" applyBorder="1" applyAlignment="1" applyProtection="1">
      <alignment horizontal="center" vertical="center" wrapText="1"/>
      <protection locked="0"/>
    </xf>
    <xf numFmtId="49" fontId="27" fillId="0" borderId="10" xfId="708" applyNumberFormat="1" applyFont="1" applyFill="1" applyBorder="1" applyAlignment="1" applyProtection="1">
      <alignment horizontal="center" vertical="center" wrapText="1"/>
      <protection locked="0"/>
    </xf>
    <xf numFmtId="0" fontId="27" fillId="0" borderId="10" xfId="1030" applyFont="1" applyFill="1" applyBorder="1" applyAlignment="1" applyProtection="1">
      <alignment horizontal="center" vertical="center"/>
      <protection locked="0"/>
    </xf>
    <xf numFmtId="0" fontId="30" fillId="0" borderId="0" xfId="1031" applyFont="1" applyAlignment="1" applyProtection="1">
      <alignment horizontal="center"/>
      <protection locked="0"/>
    </xf>
    <xf numFmtId="0" fontId="24" fillId="64" borderId="10" xfId="1047" applyFont="1" applyFill="1" applyBorder="1" applyAlignment="1" applyProtection="1">
      <alignment horizontal="center" vertical="center" wrapText="1"/>
      <protection locked="0"/>
    </xf>
    <xf numFmtId="0" fontId="32" fillId="0" borderId="0" xfId="1040" applyFont="1" applyFill="1" applyAlignment="1" applyProtection="1">
      <alignment horizontal="center" vertical="center" wrapText="1"/>
      <protection locked="0"/>
    </xf>
    <xf numFmtId="0" fontId="22" fillId="0" borderId="0" xfId="1040" applyFont="1" applyFill="1" applyAlignment="1" applyProtection="1">
      <alignment horizontal="center" vertical="center" wrapText="1"/>
      <protection locked="0"/>
    </xf>
    <xf numFmtId="0" fontId="23" fillId="0" borderId="0" xfId="1040" applyFont="1" applyFill="1" applyAlignment="1" applyProtection="1">
      <alignment horizontal="center" vertical="center"/>
      <protection locked="0"/>
    </xf>
    <xf numFmtId="0" fontId="0" fillId="0" borderId="0" xfId="0" applyAlignment="1">
      <alignment/>
    </xf>
    <xf numFmtId="0" fontId="21" fillId="0" borderId="0" xfId="1031" applyFont="1" applyAlignment="1" applyProtection="1">
      <alignment horizontal="center" vertical="center" wrapText="1"/>
      <protection locked="0"/>
    </xf>
    <xf numFmtId="0" fontId="32" fillId="0" borderId="0" xfId="1031" applyFont="1" applyAlignment="1" applyProtection="1">
      <alignment horizontal="center" vertical="center" wrapText="1"/>
      <protection locked="0"/>
    </xf>
    <xf numFmtId="0" fontId="32" fillId="0" borderId="0" xfId="1031" applyFont="1" applyAlignment="1" applyProtection="1">
      <alignment horizontal="center" vertical="center"/>
      <protection locked="0"/>
    </xf>
    <xf numFmtId="0" fontId="23" fillId="0" borderId="0" xfId="1040" applyFont="1" applyAlignment="1" applyProtection="1">
      <alignment horizontal="center" vertical="center"/>
      <protection locked="0"/>
    </xf>
    <xf numFmtId="0" fontId="30" fillId="0" borderId="0" xfId="1031" applyFont="1" applyAlignment="1" applyProtection="1">
      <alignment horizontal="center"/>
      <protection locked="0"/>
    </xf>
    <xf numFmtId="0" fontId="24" fillId="64" borderId="10" xfId="1047" applyFont="1" applyFill="1" applyBorder="1" applyAlignment="1" applyProtection="1">
      <alignment horizontal="center" vertical="center" wrapText="1"/>
      <protection locked="0"/>
    </xf>
    <xf numFmtId="0" fontId="24" fillId="64" borderId="10" xfId="1047" applyFont="1" applyFill="1" applyBorder="1" applyAlignment="1" applyProtection="1">
      <alignment horizontal="center" vertical="center" textRotation="90" wrapText="1"/>
      <protection locked="0"/>
    </xf>
    <xf numFmtId="0" fontId="25" fillId="64" borderId="10" xfId="1047" applyFont="1" applyFill="1" applyBorder="1" applyAlignment="1" applyProtection="1">
      <alignment horizontal="center" vertical="center" textRotation="90" wrapText="1"/>
      <protection locked="0"/>
    </xf>
    <xf numFmtId="0" fontId="25" fillId="64" borderId="12" xfId="1047" applyFont="1" applyFill="1" applyBorder="1" applyAlignment="1" applyProtection="1">
      <alignment horizontal="center" vertical="center" textRotation="90" wrapText="1"/>
      <protection locked="0"/>
    </xf>
    <xf numFmtId="0" fontId="25" fillId="64" borderId="13" xfId="1047" applyFont="1" applyFill="1" applyBorder="1" applyAlignment="1" applyProtection="1">
      <alignment horizontal="center" vertical="center" textRotation="90" wrapText="1"/>
      <protection locked="0"/>
    </xf>
    <xf numFmtId="0" fontId="25" fillId="64" borderId="14" xfId="1047" applyFont="1" applyFill="1" applyBorder="1" applyAlignment="1" applyProtection="1">
      <alignment horizontal="center" vertical="center" textRotation="90" wrapText="1"/>
      <protection locked="0"/>
    </xf>
    <xf numFmtId="0" fontId="25" fillId="64" borderId="15" xfId="1047" applyFont="1" applyFill="1" applyBorder="1" applyAlignment="1" applyProtection="1">
      <alignment horizontal="center" vertical="center" textRotation="90" wrapText="1"/>
      <protection locked="0"/>
    </xf>
    <xf numFmtId="0" fontId="30" fillId="64" borderId="10" xfId="1033" applyFont="1" applyFill="1" applyBorder="1" applyAlignment="1" applyProtection="1">
      <alignment horizontal="center" vertical="center"/>
      <protection locked="0"/>
    </xf>
    <xf numFmtId="169" fontId="24" fillId="64" borderId="10" xfId="1047" applyNumberFormat="1" applyFont="1" applyFill="1" applyBorder="1" applyAlignment="1" applyProtection="1">
      <alignment horizontal="center" vertical="center" wrapText="1"/>
      <protection locked="0"/>
    </xf>
    <xf numFmtId="0" fontId="24" fillId="64" borderId="10" xfId="1048" applyFont="1" applyFill="1" applyBorder="1" applyAlignment="1" applyProtection="1">
      <alignment horizontal="center" vertical="center" textRotation="90" wrapText="1"/>
      <protection locked="0"/>
    </xf>
    <xf numFmtId="0" fontId="22" fillId="0" borderId="0" xfId="1047" applyFont="1" applyAlignment="1" applyProtection="1">
      <alignment horizontal="center" vertical="center" wrapText="1"/>
      <protection locked="0"/>
    </xf>
    <xf numFmtId="0" fontId="24" fillId="64" borderId="10" xfId="1048" applyFont="1" applyFill="1" applyBorder="1" applyAlignment="1" applyProtection="1">
      <alignment horizontal="center" vertical="center" wrapText="1"/>
      <protection locked="0"/>
    </xf>
    <xf numFmtId="0" fontId="25" fillId="64" borderId="10" xfId="1048" applyFont="1" applyFill="1" applyBorder="1" applyAlignment="1" applyProtection="1">
      <alignment horizontal="center" vertical="center" textRotation="90" wrapText="1"/>
      <protection locked="0"/>
    </xf>
    <xf numFmtId="0" fontId="25" fillId="64" borderId="12" xfId="1048" applyFont="1" applyFill="1" applyBorder="1" applyAlignment="1" applyProtection="1">
      <alignment horizontal="center" vertical="center" textRotation="90" wrapText="1"/>
      <protection locked="0"/>
    </xf>
    <xf numFmtId="0" fontId="25" fillId="64" borderId="13" xfId="1048" applyFont="1" applyFill="1" applyBorder="1" applyAlignment="1" applyProtection="1">
      <alignment horizontal="center" vertical="center" textRotation="90" wrapText="1"/>
      <protection locked="0"/>
    </xf>
    <xf numFmtId="0" fontId="25" fillId="64" borderId="16" xfId="1048" applyFont="1" applyFill="1" applyBorder="1" applyAlignment="1" applyProtection="1">
      <alignment horizontal="center" vertical="center" textRotation="90" wrapText="1"/>
      <protection locked="0"/>
    </xf>
    <xf numFmtId="0" fontId="25" fillId="64" borderId="17" xfId="1048" applyFont="1" applyFill="1" applyBorder="1" applyAlignment="1" applyProtection="1">
      <alignment horizontal="center" vertical="center" textRotation="90" wrapText="1"/>
      <protection locked="0"/>
    </xf>
    <xf numFmtId="169" fontId="24" fillId="64" borderId="10" xfId="1048" applyNumberFormat="1" applyFont="1" applyFill="1" applyBorder="1" applyAlignment="1" applyProtection="1">
      <alignment horizontal="center" vertical="center" wrapText="1"/>
      <protection locked="0"/>
    </xf>
    <xf numFmtId="0" fontId="30" fillId="64" borderId="10" xfId="1034" applyFont="1" applyFill="1" applyBorder="1" applyAlignment="1" applyProtection="1">
      <alignment horizontal="center" vertical="center"/>
      <protection locked="0"/>
    </xf>
    <xf numFmtId="0" fontId="30" fillId="64" borderId="18" xfId="1034" applyFont="1" applyFill="1" applyBorder="1" applyAlignment="1" applyProtection="1">
      <alignment horizontal="center" vertical="center"/>
      <protection locked="0"/>
    </xf>
    <xf numFmtId="0" fontId="30" fillId="64" borderId="11" xfId="1034" applyFont="1" applyFill="1" applyBorder="1" applyAlignment="1" applyProtection="1">
      <alignment horizontal="center" vertical="center"/>
      <protection locked="0"/>
    </xf>
    <xf numFmtId="0" fontId="30" fillId="64" borderId="19" xfId="1034" applyFont="1" applyFill="1" applyBorder="1" applyAlignment="1" applyProtection="1">
      <alignment horizontal="center" vertical="center"/>
      <protection locked="0"/>
    </xf>
    <xf numFmtId="0" fontId="30" fillId="0" borderId="0" xfId="1031" applyFont="1" applyAlignment="1" applyProtection="1">
      <alignment horizontal="center" vertical="center" wrapText="1"/>
      <protection locked="0"/>
    </xf>
    <xf numFmtId="0" fontId="30" fillId="0" borderId="0" xfId="1031" applyFont="1" applyAlignment="1" applyProtection="1">
      <alignment horizontal="center" vertical="center"/>
      <protection locked="0"/>
    </xf>
    <xf numFmtId="0" fontId="46" fillId="0" borderId="0" xfId="1047" applyFont="1" applyAlignment="1" applyProtection="1">
      <alignment horizontal="center" vertical="center" wrapText="1"/>
      <protection locked="0"/>
    </xf>
    <xf numFmtId="0" fontId="46" fillId="0" borderId="0" xfId="1047" applyFont="1" applyAlignment="1" applyProtection="1">
      <alignment horizontal="center" vertical="center"/>
      <protection locked="0"/>
    </xf>
    <xf numFmtId="0" fontId="31" fillId="0" borderId="0" xfId="1047" applyFont="1" applyAlignment="1" applyProtection="1">
      <alignment horizontal="center" vertical="center" wrapText="1"/>
      <protection locked="0"/>
    </xf>
    <xf numFmtId="0" fontId="22" fillId="0" borderId="0" xfId="1031" applyFont="1" applyAlignment="1" applyProtection="1">
      <alignment horizontal="center" vertical="center" wrapText="1"/>
      <protection locked="0"/>
    </xf>
    <xf numFmtId="0" fontId="22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57" fillId="0" borderId="0" xfId="0" applyFont="1" applyAlignment="1">
      <alignment horizontal="center" vertical="center" wrapText="1"/>
    </xf>
    <xf numFmtId="0" fontId="30" fillId="0" borderId="18" xfId="1034" applyFont="1" applyFill="1" applyBorder="1" applyAlignment="1" applyProtection="1">
      <alignment horizontal="center" vertical="center" wrapText="1"/>
      <protection locked="0"/>
    </xf>
    <xf numFmtId="0" fontId="30" fillId="0" borderId="11" xfId="1034" applyFont="1" applyFill="1" applyBorder="1" applyAlignment="1" applyProtection="1">
      <alignment horizontal="center" vertical="center" wrapText="1"/>
      <protection locked="0"/>
    </xf>
    <xf numFmtId="0" fontId="30" fillId="0" borderId="19" xfId="1034" applyFont="1" applyFill="1" applyBorder="1" applyAlignment="1" applyProtection="1">
      <alignment horizontal="center" vertical="center" wrapText="1"/>
      <protection locked="0"/>
    </xf>
    <xf numFmtId="0" fontId="58" fillId="0" borderId="0" xfId="1031" applyFont="1" applyAlignment="1" applyProtection="1">
      <alignment horizontal="center" vertical="center" wrapText="1"/>
      <protection locked="0"/>
    </xf>
    <xf numFmtId="169" fontId="24" fillId="64" borderId="12" xfId="1047" applyNumberFormat="1" applyFont="1" applyFill="1" applyBorder="1" applyAlignment="1" applyProtection="1">
      <alignment horizontal="center" vertical="center" wrapText="1"/>
      <protection locked="0"/>
    </xf>
    <xf numFmtId="169" fontId="24" fillId="64" borderId="13" xfId="1047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1040" applyFont="1" applyFill="1" applyAlignment="1" applyProtection="1">
      <alignment horizontal="center" vertical="center" wrapText="1"/>
      <protection locked="0"/>
    </xf>
    <xf numFmtId="0" fontId="38" fillId="0" borderId="0" xfId="1028" applyNumberFormat="1" applyFont="1" applyFill="1" applyBorder="1" applyAlignment="1" applyProtection="1">
      <alignment horizontal="center" vertical="center"/>
      <protection locked="0"/>
    </xf>
    <xf numFmtId="0" fontId="26" fillId="0" borderId="10" xfId="1045" applyNumberFormat="1" applyFont="1" applyFill="1" applyBorder="1" applyAlignment="1" applyProtection="1">
      <alignment horizontal="center" vertical="center"/>
      <protection locked="0"/>
    </xf>
    <xf numFmtId="0" fontId="25" fillId="0" borderId="10" xfId="1041" applyFont="1" applyFill="1" applyBorder="1" applyAlignment="1" applyProtection="1">
      <alignment vertical="center" wrapText="1"/>
      <protection locked="0"/>
    </xf>
    <xf numFmtId="49" fontId="26" fillId="0" borderId="10" xfId="1041" applyNumberFormat="1" applyFont="1" applyFill="1" applyBorder="1" applyAlignment="1" applyProtection="1">
      <alignment horizontal="center" vertical="center" wrapText="1"/>
      <protection locked="0"/>
    </xf>
    <xf numFmtId="0" fontId="26" fillId="0" borderId="10" xfId="1041" applyFont="1" applyFill="1" applyBorder="1" applyAlignment="1" applyProtection="1">
      <alignment horizontal="center" vertical="center" wrapText="1"/>
      <protection locked="0"/>
    </xf>
    <xf numFmtId="0" fontId="25" fillId="0" borderId="10" xfId="1041" applyFont="1" applyFill="1" applyBorder="1" applyAlignment="1" applyProtection="1">
      <alignment horizontal="left" vertical="center" wrapText="1"/>
      <protection locked="0"/>
    </xf>
    <xf numFmtId="49" fontId="26" fillId="0" borderId="10" xfId="708" applyNumberFormat="1" applyFont="1" applyFill="1" applyBorder="1" applyAlignment="1" applyProtection="1">
      <alignment horizontal="center" vertical="center" wrapText="1"/>
      <protection locked="0"/>
    </xf>
    <xf numFmtId="49" fontId="26" fillId="0" borderId="10" xfId="662" applyNumberFormat="1" applyFont="1" applyFill="1" applyBorder="1" applyAlignment="1" applyProtection="1">
      <alignment horizontal="center" vertical="center"/>
      <protection locked="0"/>
    </xf>
    <xf numFmtId="0" fontId="26" fillId="0" borderId="10" xfId="1042" applyFont="1" applyFill="1" applyBorder="1" applyAlignment="1" applyProtection="1">
      <alignment horizontal="center" vertical="center" wrapText="1"/>
      <protection locked="0"/>
    </xf>
    <xf numFmtId="0" fontId="26" fillId="0" borderId="10" xfId="1044" applyNumberFormat="1" applyFont="1" applyFill="1" applyBorder="1" applyAlignment="1" applyProtection="1">
      <alignment horizontal="center" vertical="center"/>
      <protection locked="0"/>
    </xf>
    <xf numFmtId="0" fontId="26" fillId="0" borderId="10" xfId="0" applyFont="1" applyFill="1" applyBorder="1" applyAlignment="1" applyProtection="1">
      <alignment horizontal="center" vertical="center" wrapText="1"/>
      <protection locked="0"/>
    </xf>
    <xf numFmtId="0" fontId="25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26" fillId="0" borderId="10" xfId="1043" applyNumberFormat="1" applyFont="1" applyFill="1" applyBorder="1" applyAlignment="1" applyProtection="1">
      <alignment horizontal="center" vertical="center" wrapText="1"/>
      <protection locked="0"/>
    </xf>
    <xf numFmtId="0" fontId="26" fillId="0" borderId="10" xfId="0" applyNumberFormat="1" applyFont="1" applyFill="1" applyBorder="1" applyAlignment="1">
      <alignment horizontal="center" vertical="center" wrapText="1"/>
    </xf>
    <xf numFmtId="0" fontId="25" fillId="0" borderId="10" xfId="1042" applyFont="1" applyFill="1" applyBorder="1" applyAlignment="1" applyProtection="1">
      <alignment horizontal="left" vertical="center" wrapText="1"/>
      <protection locked="0"/>
    </xf>
    <xf numFmtId="49" fontId="26" fillId="0" borderId="10" xfId="1042" applyNumberFormat="1" applyFont="1" applyFill="1" applyBorder="1" applyAlignment="1" applyProtection="1">
      <alignment horizontal="center" vertical="center" wrapText="1"/>
      <protection locked="0"/>
    </xf>
    <xf numFmtId="0" fontId="20" fillId="0" borderId="10" xfId="1040" applyFont="1" applyFill="1" applyBorder="1" applyAlignment="1" applyProtection="1">
      <alignment horizontal="center" vertical="center"/>
      <protection locked="0"/>
    </xf>
    <xf numFmtId="49" fontId="25" fillId="0" borderId="10" xfId="1026" applyNumberFormat="1" applyFont="1" applyFill="1" applyBorder="1" applyAlignment="1" applyProtection="1">
      <alignment horizontal="left" vertical="center" wrapText="1"/>
      <protection locked="0"/>
    </xf>
    <xf numFmtId="49" fontId="25" fillId="0" borderId="10" xfId="696" applyNumberFormat="1" applyFont="1" applyFill="1" applyBorder="1" applyAlignment="1" applyProtection="1">
      <alignment horizontal="left" vertical="center" wrapText="1"/>
      <protection locked="0"/>
    </xf>
    <xf numFmtId="49" fontId="26" fillId="0" borderId="10" xfId="1027" applyNumberFormat="1" applyFont="1" applyFill="1" applyBorder="1" applyAlignment="1" applyProtection="1">
      <alignment horizontal="center" vertical="center" wrapText="1"/>
      <protection locked="0"/>
    </xf>
    <xf numFmtId="0" fontId="26" fillId="0" borderId="10" xfId="1038" applyFont="1" applyFill="1" applyBorder="1" applyAlignment="1" applyProtection="1">
      <alignment horizontal="center" vertical="center" wrapText="1"/>
      <protection locked="0"/>
    </xf>
    <xf numFmtId="49" fontId="25" fillId="0" borderId="10" xfId="412" applyNumberFormat="1" applyFont="1" applyFill="1" applyBorder="1" applyAlignment="1" applyProtection="1">
      <alignment vertical="center" wrapText="1"/>
      <protection locked="0"/>
    </xf>
    <xf numFmtId="49" fontId="26" fillId="0" borderId="10" xfId="1026" applyNumberFormat="1" applyFont="1" applyFill="1" applyBorder="1" applyAlignment="1" applyProtection="1">
      <alignment horizontal="center" vertical="center" wrapText="1"/>
      <protection locked="0"/>
    </xf>
    <xf numFmtId="49" fontId="26" fillId="0" borderId="10" xfId="412" applyNumberFormat="1" applyFont="1" applyFill="1" applyBorder="1" applyAlignment="1" applyProtection="1">
      <alignment horizontal="center" vertical="center"/>
      <protection locked="0"/>
    </xf>
    <xf numFmtId="0" fontId="26" fillId="0" borderId="10" xfId="743" applyFont="1" applyFill="1" applyBorder="1" applyAlignment="1" applyProtection="1">
      <alignment horizontal="center" vertical="center" wrapText="1"/>
      <protection locked="0"/>
    </xf>
    <xf numFmtId="0" fontId="25" fillId="0" borderId="10" xfId="0" applyFont="1" applyFill="1" applyBorder="1" applyAlignment="1">
      <alignment horizontal="left" vertical="center" wrapText="1"/>
    </xf>
    <xf numFmtId="49" fontId="2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10" xfId="1046" applyFont="1" applyFill="1" applyBorder="1" applyAlignment="1" applyProtection="1">
      <alignment horizontal="center" vertical="center" wrapText="1"/>
      <protection locked="0"/>
    </xf>
    <xf numFmtId="49" fontId="26" fillId="0" borderId="10" xfId="396" applyNumberFormat="1" applyFont="1" applyFill="1" applyBorder="1" applyAlignment="1" applyProtection="1">
      <alignment horizontal="center" vertical="center" wrapText="1"/>
      <protection locked="0"/>
    </xf>
    <xf numFmtId="0" fontId="26" fillId="0" borderId="10" xfId="313" applyNumberFormat="1" applyFont="1" applyFill="1" applyBorder="1" applyAlignment="1" applyProtection="1">
      <alignment horizontal="center" vertical="center" wrapText="1"/>
      <protection locked="0"/>
    </xf>
    <xf numFmtId="0" fontId="25" fillId="0" borderId="10" xfId="1043" applyFont="1" applyFill="1" applyBorder="1" applyAlignment="1" applyProtection="1">
      <alignment vertical="center" wrapText="1"/>
      <protection locked="0"/>
    </xf>
    <xf numFmtId="49" fontId="26" fillId="0" borderId="10" xfId="708" applyNumberFormat="1" applyFont="1" applyFill="1" applyBorder="1" applyAlignment="1">
      <alignment horizontal="center" vertical="center" wrapText="1"/>
      <protection/>
    </xf>
    <xf numFmtId="0" fontId="25" fillId="0" borderId="10" xfId="1050" applyFont="1" applyFill="1" applyBorder="1" applyAlignment="1" applyProtection="1">
      <alignment horizontal="left" vertical="center" wrapText="1"/>
      <protection locked="0"/>
    </xf>
    <xf numFmtId="49" fontId="26" fillId="0" borderId="10" xfId="887" applyNumberFormat="1" applyFont="1" applyFill="1" applyBorder="1" applyAlignment="1">
      <alignment horizontal="center" vertical="center" wrapText="1"/>
      <protection/>
    </xf>
    <xf numFmtId="0" fontId="26" fillId="0" borderId="10" xfId="1043" applyFont="1" applyFill="1" applyBorder="1" applyAlignment="1" applyProtection="1">
      <alignment horizontal="center" vertical="center" wrapText="1"/>
      <protection locked="0"/>
    </xf>
    <xf numFmtId="0" fontId="26" fillId="0" borderId="10" xfId="1039" applyFont="1" applyFill="1" applyBorder="1" applyAlignment="1" applyProtection="1">
      <alignment horizontal="center" vertical="center" wrapText="1"/>
      <protection locked="0"/>
    </xf>
    <xf numFmtId="49" fontId="26" fillId="0" borderId="10" xfId="690" applyNumberFormat="1" applyFont="1" applyFill="1" applyBorder="1" applyAlignment="1" applyProtection="1">
      <alignment horizontal="center" vertical="center" wrapText="1"/>
      <protection locked="0"/>
    </xf>
    <xf numFmtId="0" fontId="25" fillId="0" borderId="10" xfId="1043" applyFont="1" applyFill="1" applyBorder="1" applyAlignment="1" applyProtection="1">
      <alignment horizontal="left" vertical="center" wrapText="1"/>
      <protection locked="0"/>
    </xf>
    <xf numFmtId="0" fontId="25" fillId="0" borderId="10" xfId="1042" applyFont="1" applyFill="1" applyBorder="1" applyAlignment="1" applyProtection="1">
      <alignment vertical="center" wrapText="1"/>
      <protection locked="0"/>
    </xf>
    <xf numFmtId="0" fontId="26" fillId="0" borderId="10" xfId="1038" applyNumberFormat="1" applyFont="1" applyFill="1" applyBorder="1" applyAlignment="1" applyProtection="1">
      <alignment vertical="center" wrapText="1"/>
      <protection locked="0"/>
    </xf>
    <xf numFmtId="49" fontId="26" fillId="0" borderId="10" xfId="732" applyNumberFormat="1" applyFont="1" applyFill="1" applyBorder="1" applyAlignment="1" applyProtection="1">
      <alignment horizontal="center" vertical="center" wrapText="1"/>
      <protection locked="0"/>
    </xf>
    <xf numFmtId="0" fontId="25" fillId="0" borderId="10" xfId="706" applyFont="1" applyFill="1" applyBorder="1" applyAlignment="1">
      <alignment horizontal="left" vertical="center" wrapText="1"/>
      <protection/>
    </xf>
    <xf numFmtId="49" fontId="26" fillId="0" borderId="10" xfId="1026" applyNumberFormat="1" applyFont="1" applyFill="1" applyBorder="1" applyAlignment="1" applyProtection="1">
      <alignment horizontal="center" vertical="center"/>
      <protection locked="0"/>
    </xf>
    <xf numFmtId="49" fontId="25" fillId="64" borderId="10" xfId="0" applyNumberFormat="1" applyFont="1" applyFill="1" applyBorder="1" applyAlignment="1" applyProtection="1">
      <alignment horizontal="left" vertical="center" wrapText="1"/>
      <protection locked="0"/>
    </xf>
    <xf numFmtId="49" fontId="26" fillId="64" borderId="10" xfId="1051" applyNumberFormat="1" applyFont="1" applyFill="1" applyBorder="1" applyAlignment="1" applyProtection="1">
      <alignment horizontal="center" vertical="center" wrapText="1"/>
      <protection locked="0"/>
    </xf>
    <xf numFmtId="0" fontId="26" fillId="64" borderId="10" xfId="1038" applyFont="1" applyFill="1" applyBorder="1" applyAlignment="1" applyProtection="1">
      <alignment horizontal="center" vertical="center" wrapText="1"/>
      <protection locked="0"/>
    </xf>
    <xf numFmtId="0" fontId="25" fillId="66" borderId="10" xfId="1043" applyFont="1" applyFill="1" applyBorder="1" applyAlignment="1" applyProtection="1">
      <alignment horizontal="left" vertical="center" wrapText="1"/>
      <protection locked="0"/>
    </xf>
    <xf numFmtId="49" fontId="26" fillId="0" borderId="10" xfId="743" applyNumberFormat="1" applyFont="1" applyBorder="1" applyAlignment="1">
      <alignment horizontal="center" vertical="center" wrapText="1"/>
      <protection/>
    </xf>
    <xf numFmtId="0" fontId="26" fillId="0" borderId="10" xfId="743" applyFont="1" applyBorder="1" applyAlignment="1" applyProtection="1">
      <alignment horizontal="center" vertical="center" wrapText="1"/>
      <protection locked="0"/>
    </xf>
    <xf numFmtId="49" fontId="26" fillId="0" borderId="10" xfId="418" applyNumberFormat="1" applyFont="1" applyBorder="1" applyAlignment="1" applyProtection="1">
      <alignment horizontal="center" vertical="center" wrapText="1"/>
      <protection locked="0"/>
    </xf>
    <xf numFmtId="49" fontId="25" fillId="0" borderId="10" xfId="396" applyNumberFormat="1" applyFont="1" applyFill="1" applyBorder="1" applyAlignment="1" applyProtection="1">
      <alignment vertical="center" wrapText="1"/>
      <protection locked="0"/>
    </xf>
    <xf numFmtId="0" fontId="26" fillId="0" borderId="10" xfId="1030" applyFont="1" applyFill="1" applyBorder="1" applyAlignment="1" applyProtection="1">
      <alignment horizontal="center" vertical="center"/>
      <protection locked="0"/>
    </xf>
    <xf numFmtId="49" fontId="26" fillId="0" borderId="10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 applyProtection="1">
      <alignment horizontal="center" vertical="center"/>
      <protection locked="0"/>
    </xf>
    <xf numFmtId="0" fontId="25" fillId="0" borderId="10" xfId="1046" applyFont="1" applyFill="1" applyBorder="1" applyAlignment="1" applyProtection="1">
      <alignment vertical="center" wrapText="1"/>
      <protection locked="0"/>
    </xf>
    <xf numFmtId="49" fontId="26" fillId="0" borderId="10" xfId="1046" applyNumberFormat="1" applyFont="1" applyFill="1" applyBorder="1" applyAlignment="1" applyProtection="1">
      <alignment horizontal="center" vertical="center" wrapText="1"/>
      <protection locked="0"/>
    </xf>
    <xf numFmtId="0" fontId="26" fillId="0" borderId="10" xfId="696" applyFont="1" applyFill="1" applyBorder="1" applyAlignment="1">
      <alignment horizontal="center" vertical="center" wrapText="1"/>
      <protection/>
    </xf>
    <xf numFmtId="49" fontId="26" fillId="0" borderId="10" xfId="418" applyNumberFormat="1" applyFont="1" applyFill="1" applyBorder="1" applyAlignment="1" applyProtection="1">
      <alignment horizontal="center" vertical="center" wrapText="1"/>
      <protection locked="0"/>
    </xf>
    <xf numFmtId="49" fontId="25" fillId="0" borderId="10" xfId="0" applyNumberFormat="1" applyFont="1" applyFill="1" applyBorder="1" applyAlignment="1">
      <alignment horizontal="left" vertical="center" wrapText="1"/>
    </xf>
    <xf numFmtId="49" fontId="25" fillId="0" borderId="10" xfId="709" applyNumberFormat="1" applyFont="1" applyFill="1" applyBorder="1" applyAlignment="1" applyProtection="1">
      <alignment horizontal="left" vertical="center" wrapText="1"/>
      <protection locked="0"/>
    </xf>
    <xf numFmtId="49" fontId="25" fillId="0" borderId="10" xfId="401" applyNumberFormat="1" applyFont="1" applyFill="1" applyBorder="1" applyAlignment="1" applyProtection="1">
      <alignment vertical="center" wrapText="1"/>
      <protection locked="0"/>
    </xf>
    <xf numFmtId="49" fontId="26" fillId="0" borderId="10" xfId="742" applyNumberFormat="1" applyFont="1" applyFill="1" applyBorder="1" applyAlignment="1" applyProtection="1">
      <alignment horizontal="center" vertical="center"/>
      <protection locked="0"/>
    </xf>
    <xf numFmtId="49" fontId="26" fillId="0" borderId="10" xfId="534" applyNumberFormat="1" applyFont="1" applyFill="1" applyBorder="1" applyAlignment="1" applyProtection="1">
      <alignment horizontal="center" vertical="center" wrapText="1"/>
      <protection locked="0"/>
    </xf>
    <xf numFmtId="49" fontId="26" fillId="0" borderId="10" xfId="534" applyNumberFormat="1" applyFont="1" applyFill="1" applyBorder="1" applyAlignment="1" applyProtection="1">
      <alignment horizontal="center" vertical="center"/>
      <protection locked="0"/>
    </xf>
    <xf numFmtId="0" fontId="26" fillId="0" borderId="10" xfId="1037" applyFont="1" applyFill="1" applyBorder="1" applyAlignment="1" applyProtection="1">
      <alignment horizontal="center" vertical="center" wrapText="1"/>
      <protection locked="0"/>
    </xf>
    <xf numFmtId="0" fontId="26" fillId="0" borderId="10" xfId="1052" applyFont="1" applyFill="1" applyBorder="1" applyAlignment="1" applyProtection="1">
      <alignment horizontal="center" vertical="center"/>
      <protection locked="0"/>
    </xf>
    <xf numFmtId="0" fontId="22" fillId="0" borderId="0" xfId="1053" applyFont="1" applyFill="1" applyAlignment="1">
      <alignment horizontal="center" vertical="center" wrapText="1"/>
      <protection/>
    </xf>
  </cellXfs>
  <cellStyles count="1084">
    <cellStyle name="Normal" xfId="0"/>
    <cellStyle name="20% - Акцент1" xfId="15"/>
    <cellStyle name="20% — акцент1" xfId="16"/>
    <cellStyle name="20% - Акцент1 10" xfId="17"/>
    <cellStyle name="20% - Акцент1 2" xfId="18"/>
    <cellStyle name="20% - Акцент1 2 2" xfId="19"/>
    <cellStyle name="20% - Акцент1 2 3" xfId="20"/>
    <cellStyle name="20% - Акцент1 2_29-30 мая" xfId="21"/>
    <cellStyle name="20% - Акцент1 3" xfId="22"/>
    <cellStyle name="20% - Акцент1 4" xfId="23"/>
    <cellStyle name="20% - Акцент1 5" xfId="24"/>
    <cellStyle name="20% - Акцент1 6" xfId="25"/>
    <cellStyle name="20% - Акцент1 7" xfId="26"/>
    <cellStyle name="20% - Акцент1 8" xfId="27"/>
    <cellStyle name="20% - Акцент1 9" xfId="28"/>
    <cellStyle name="20% - Акцент2" xfId="29"/>
    <cellStyle name="20% — акцент2" xfId="30"/>
    <cellStyle name="20% - Акцент2 10" xfId="31"/>
    <cellStyle name="20% - Акцент2 2" xfId="32"/>
    <cellStyle name="20% - Акцент2 2 2" xfId="33"/>
    <cellStyle name="20% - Акцент2 2 3" xfId="34"/>
    <cellStyle name="20% - Акцент2 2_29-30 мая" xfId="35"/>
    <cellStyle name="20% - Акцент2 3" xfId="36"/>
    <cellStyle name="20% - Акцент2 4" xfId="37"/>
    <cellStyle name="20% - Акцент2 5" xfId="38"/>
    <cellStyle name="20% - Акцент2 6" xfId="39"/>
    <cellStyle name="20% - Акцент2 7" xfId="40"/>
    <cellStyle name="20% - Акцент2 8" xfId="41"/>
    <cellStyle name="20% - Акцент2 9" xfId="42"/>
    <cellStyle name="20% - Акцент3" xfId="43"/>
    <cellStyle name="20% — акцент3" xfId="44"/>
    <cellStyle name="20% - Акцент3 10" xfId="45"/>
    <cellStyle name="20% - Акцент3 2" xfId="46"/>
    <cellStyle name="20% - Акцент3 2 2" xfId="47"/>
    <cellStyle name="20% - Акцент3 2 3" xfId="48"/>
    <cellStyle name="20% - Акцент3 2_29-30 мая" xfId="49"/>
    <cellStyle name="20% - Акцент3 3" xfId="50"/>
    <cellStyle name="20% - Акцент3 4" xfId="51"/>
    <cellStyle name="20% - Акцент3 5" xfId="52"/>
    <cellStyle name="20% - Акцент3 6" xfId="53"/>
    <cellStyle name="20% - Акцент3 7" xfId="54"/>
    <cellStyle name="20% - Акцент3 8" xfId="55"/>
    <cellStyle name="20% - Акцент3 9" xfId="56"/>
    <cellStyle name="20% - Акцент4" xfId="57"/>
    <cellStyle name="20% — акцент4" xfId="58"/>
    <cellStyle name="20% - Акцент4 10" xfId="59"/>
    <cellStyle name="20% - Акцент4 2" xfId="60"/>
    <cellStyle name="20% - Акцент4 2 2" xfId="61"/>
    <cellStyle name="20% - Акцент4 2 3" xfId="62"/>
    <cellStyle name="20% - Акцент4 2_29-30 мая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— акцент5" xfId="72"/>
    <cellStyle name="20% - Акцент5 10" xfId="73"/>
    <cellStyle name="20% - Акцент5 2" xfId="74"/>
    <cellStyle name="20% - Акцент5 2 2" xfId="75"/>
    <cellStyle name="20% - Акцент5 2 3" xfId="76"/>
    <cellStyle name="20% - Акцент5 2_29-30 мая" xfId="77"/>
    <cellStyle name="20% - Акцент5 3" xfId="78"/>
    <cellStyle name="20% - Акцент5 4" xfId="79"/>
    <cellStyle name="20% - Акцент5 5" xfId="80"/>
    <cellStyle name="20% - Акцент5 6" xfId="81"/>
    <cellStyle name="20% - Акцент5 7" xfId="82"/>
    <cellStyle name="20% - Акцент5 8" xfId="83"/>
    <cellStyle name="20% - Акцент5 9" xfId="84"/>
    <cellStyle name="20% - Акцент6" xfId="85"/>
    <cellStyle name="20% — акцент6" xfId="86"/>
    <cellStyle name="20% - Акцент6 10" xfId="87"/>
    <cellStyle name="20% - Акцент6 2" xfId="88"/>
    <cellStyle name="20% - Акцент6 2 2" xfId="89"/>
    <cellStyle name="20% - Акцент6 2 3" xfId="90"/>
    <cellStyle name="20% - Акцент6 2_29-30 мая" xfId="91"/>
    <cellStyle name="20% - Акцент6 3" xfId="92"/>
    <cellStyle name="20% - Акцент6 4" xfId="93"/>
    <cellStyle name="20% - Акцент6 5" xfId="94"/>
    <cellStyle name="20% - Акцент6 6" xfId="95"/>
    <cellStyle name="20% - Акцент6 7" xfId="96"/>
    <cellStyle name="20% - Акцент6 8" xfId="97"/>
    <cellStyle name="20% - Акцент6 9" xfId="98"/>
    <cellStyle name="40% - Акцент1" xfId="99"/>
    <cellStyle name="40% — акцент1" xfId="100"/>
    <cellStyle name="40% - Акцент1 10" xfId="101"/>
    <cellStyle name="40% - Акцент1 2" xfId="102"/>
    <cellStyle name="40% - Акцент1 2 2" xfId="103"/>
    <cellStyle name="40% - Акцент1 2 3" xfId="104"/>
    <cellStyle name="40% - Акцент1 2_29-30 мая" xfId="105"/>
    <cellStyle name="40% - Акцент1 3" xfId="106"/>
    <cellStyle name="40% - Акцент1 4" xfId="107"/>
    <cellStyle name="40% - Акцент1 5" xfId="108"/>
    <cellStyle name="40% - Акцент1 6" xfId="109"/>
    <cellStyle name="40% - Акцент1 7" xfId="110"/>
    <cellStyle name="40% - Акцент1 8" xfId="111"/>
    <cellStyle name="40% - Акцент1 9" xfId="112"/>
    <cellStyle name="40% - Акцент2" xfId="113"/>
    <cellStyle name="40% — акцент2" xfId="114"/>
    <cellStyle name="40% - Акцент2 10" xfId="115"/>
    <cellStyle name="40% - Акцент2 2" xfId="116"/>
    <cellStyle name="40% - Акцент2 2 2" xfId="117"/>
    <cellStyle name="40% - Акцент2 2 3" xfId="118"/>
    <cellStyle name="40% - Акцент2 2_29-30 мая" xfId="119"/>
    <cellStyle name="40% - Акцент2 3" xfId="120"/>
    <cellStyle name="40% - Акцент2 4" xfId="121"/>
    <cellStyle name="40% - Акцент2 5" xfId="122"/>
    <cellStyle name="40% - Акцент2 6" xfId="123"/>
    <cellStyle name="40% - Акцент2 7" xfId="124"/>
    <cellStyle name="40% - Акцент2 8" xfId="125"/>
    <cellStyle name="40% - Акцент2 9" xfId="126"/>
    <cellStyle name="40% - Акцент3" xfId="127"/>
    <cellStyle name="40% — акцент3" xfId="128"/>
    <cellStyle name="40% - Акцент3 10" xfId="129"/>
    <cellStyle name="40% - Акцент3 2" xfId="130"/>
    <cellStyle name="40% - Акцент3 2 2" xfId="131"/>
    <cellStyle name="40% - Акцент3 2 3" xfId="132"/>
    <cellStyle name="40% - Акцент3 2_29-30 мая" xfId="133"/>
    <cellStyle name="40% - Акцент3 3" xfId="134"/>
    <cellStyle name="40% - Акцент3 4" xfId="135"/>
    <cellStyle name="40% - Акцент3 5" xfId="136"/>
    <cellStyle name="40% - Акцент3 6" xfId="137"/>
    <cellStyle name="40% - Акцент3 7" xfId="138"/>
    <cellStyle name="40% - Акцент3 8" xfId="139"/>
    <cellStyle name="40% - Акцент3 9" xfId="140"/>
    <cellStyle name="40% - Акцент4" xfId="141"/>
    <cellStyle name="40% — акцент4" xfId="142"/>
    <cellStyle name="40% - Акцент4 10" xfId="143"/>
    <cellStyle name="40% - Акцент4 2" xfId="144"/>
    <cellStyle name="40% - Акцент4 2 2" xfId="145"/>
    <cellStyle name="40% - Акцент4 2 3" xfId="146"/>
    <cellStyle name="40% - Акцент4 2_29-30 мая" xfId="147"/>
    <cellStyle name="40% - Акцент4 3" xfId="148"/>
    <cellStyle name="40% - Акцент4 4" xfId="149"/>
    <cellStyle name="40% - Акцент4 5" xfId="150"/>
    <cellStyle name="40% - Акцент4 6" xfId="151"/>
    <cellStyle name="40% - Акцент4 7" xfId="152"/>
    <cellStyle name="40% - Акцент4 8" xfId="153"/>
    <cellStyle name="40% - Акцент4 9" xfId="154"/>
    <cellStyle name="40% - Акцент5" xfId="155"/>
    <cellStyle name="40% — акцент5" xfId="156"/>
    <cellStyle name="40% - Акцент5 10" xfId="157"/>
    <cellStyle name="40% - Акцент5 2" xfId="158"/>
    <cellStyle name="40% - Акцент5 2 2" xfId="159"/>
    <cellStyle name="40% - Акцент5 2 3" xfId="160"/>
    <cellStyle name="40% - Акцент5 2_29-30 мая" xfId="161"/>
    <cellStyle name="40% - Акцент5 3" xfId="162"/>
    <cellStyle name="40% - Акцент5 4" xfId="163"/>
    <cellStyle name="40% - Акцент5 5" xfId="164"/>
    <cellStyle name="40% - Акцент5 6" xfId="165"/>
    <cellStyle name="40% - Акцент5 7" xfId="166"/>
    <cellStyle name="40% - Акцент5 8" xfId="167"/>
    <cellStyle name="40% - Акцент5 9" xfId="168"/>
    <cellStyle name="40% - Акцент6" xfId="169"/>
    <cellStyle name="40% — акцент6" xfId="170"/>
    <cellStyle name="40% - Акцент6 10" xfId="171"/>
    <cellStyle name="40% - Акцент6 2" xfId="172"/>
    <cellStyle name="40% - Акцент6 2 2" xfId="173"/>
    <cellStyle name="40% - Акцент6 2 3" xfId="174"/>
    <cellStyle name="40% - Акцент6 2_29-30 мая" xfId="175"/>
    <cellStyle name="40% - Акцент6 3" xfId="176"/>
    <cellStyle name="40% - Акцент6 4" xfId="177"/>
    <cellStyle name="40% - Акцент6 5" xfId="178"/>
    <cellStyle name="40% - Акцент6 6" xfId="179"/>
    <cellStyle name="40% - Акцент6 7" xfId="180"/>
    <cellStyle name="40% - Акцент6 8" xfId="181"/>
    <cellStyle name="40% - Акцент6 9" xfId="182"/>
    <cellStyle name="60% - Акцент1" xfId="183"/>
    <cellStyle name="60% — акцент1" xfId="184"/>
    <cellStyle name="60% - Акцент1 10" xfId="185"/>
    <cellStyle name="60% - Акцент1 2" xfId="186"/>
    <cellStyle name="60% - Акцент1 3" xfId="187"/>
    <cellStyle name="60% - Акцент1 4" xfId="188"/>
    <cellStyle name="60% - Акцент1 5" xfId="189"/>
    <cellStyle name="60% - Акцент1 6" xfId="190"/>
    <cellStyle name="60% - Акцент1 7" xfId="191"/>
    <cellStyle name="60% - Акцент1 8" xfId="192"/>
    <cellStyle name="60% - Акцент1 9" xfId="193"/>
    <cellStyle name="60% - Акцент2" xfId="194"/>
    <cellStyle name="60% — акцент2" xfId="195"/>
    <cellStyle name="60% - Акцент2 10" xfId="196"/>
    <cellStyle name="60% - Акцент2 2" xfId="197"/>
    <cellStyle name="60% - Акцент2 3" xfId="198"/>
    <cellStyle name="60% - Акцент2 4" xfId="199"/>
    <cellStyle name="60% - Акцент2 5" xfId="200"/>
    <cellStyle name="60% - Акцент2 6" xfId="201"/>
    <cellStyle name="60% - Акцент2 7" xfId="202"/>
    <cellStyle name="60% - Акцент2 8" xfId="203"/>
    <cellStyle name="60% - Акцент2 9" xfId="204"/>
    <cellStyle name="60% - Акцент3" xfId="205"/>
    <cellStyle name="60% — акцент3" xfId="206"/>
    <cellStyle name="60% - Акцент3 10" xfId="207"/>
    <cellStyle name="60% - Акцент3 2" xfId="208"/>
    <cellStyle name="60% - Акцент3 3" xfId="209"/>
    <cellStyle name="60% - Акцент3 4" xfId="210"/>
    <cellStyle name="60% - Акцент3 5" xfId="211"/>
    <cellStyle name="60% - Акцент3 6" xfId="212"/>
    <cellStyle name="60% - Акцент3 7" xfId="213"/>
    <cellStyle name="60% - Акцент3 8" xfId="214"/>
    <cellStyle name="60% - Акцент3 9" xfId="215"/>
    <cellStyle name="60% - Акцент4" xfId="216"/>
    <cellStyle name="60% — акцент4" xfId="217"/>
    <cellStyle name="60% - Акцент4 10" xfId="218"/>
    <cellStyle name="60% - Акцент4 2" xfId="219"/>
    <cellStyle name="60% - Акцент4 3" xfId="220"/>
    <cellStyle name="60% - Акцент4 4" xfId="221"/>
    <cellStyle name="60% - Акцент4 5" xfId="222"/>
    <cellStyle name="60% - Акцент4 6" xfId="223"/>
    <cellStyle name="60% - Акцент4 7" xfId="224"/>
    <cellStyle name="60% - Акцент4 8" xfId="225"/>
    <cellStyle name="60% - Акцент4 9" xfId="226"/>
    <cellStyle name="60% - Акцент5" xfId="227"/>
    <cellStyle name="60% — акцент5" xfId="228"/>
    <cellStyle name="60% - Акцент5 10" xfId="229"/>
    <cellStyle name="60% - Акцент5 2" xfId="230"/>
    <cellStyle name="60% - Акцент5 3" xfId="231"/>
    <cellStyle name="60% - Акцент5 4" xfId="232"/>
    <cellStyle name="60% - Акцент5 5" xfId="233"/>
    <cellStyle name="60% - Акцент5 6" xfId="234"/>
    <cellStyle name="60% - Акцент5 7" xfId="235"/>
    <cellStyle name="60% - Акцент5 8" xfId="236"/>
    <cellStyle name="60% - Акцент5 9" xfId="237"/>
    <cellStyle name="60% - Акцент6" xfId="238"/>
    <cellStyle name="60% — акцент6" xfId="239"/>
    <cellStyle name="60% - Акцент6 10" xfId="240"/>
    <cellStyle name="60% - Акцент6 2" xfId="241"/>
    <cellStyle name="60% - Акцент6 3" xfId="242"/>
    <cellStyle name="60% - Акцент6 4" xfId="243"/>
    <cellStyle name="60% - Акцент6 5" xfId="244"/>
    <cellStyle name="60% - Акцент6 6" xfId="245"/>
    <cellStyle name="60% - Акцент6 7" xfId="246"/>
    <cellStyle name="60% - Акцент6 8" xfId="247"/>
    <cellStyle name="60% - Акцент6 9" xfId="248"/>
    <cellStyle name="Excel Built-in Normal" xfId="249"/>
    <cellStyle name="Normal_технические" xfId="250"/>
    <cellStyle name="Акцент1" xfId="251"/>
    <cellStyle name="Акцент1 2" xfId="252"/>
    <cellStyle name="Акцент1 3" xfId="253"/>
    <cellStyle name="Акцент1 4" xfId="254"/>
    <cellStyle name="Акцент2" xfId="255"/>
    <cellStyle name="Акцент2 2" xfId="256"/>
    <cellStyle name="Акцент2 3" xfId="257"/>
    <cellStyle name="Акцент2 4" xfId="258"/>
    <cellStyle name="Акцент3" xfId="259"/>
    <cellStyle name="Акцент3 2" xfId="260"/>
    <cellStyle name="Акцент3 3" xfId="261"/>
    <cellStyle name="Акцент3 4" xfId="262"/>
    <cellStyle name="Акцент4" xfId="263"/>
    <cellStyle name="Акцент4 2" xfId="264"/>
    <cellStyle name="Акцент4 3" xfId="265"/>
    <cellStyle name="Акцент4 4" xfId="266"/>
    <cellStyle name="Акцент5" xfId="267"/>
    <cellStyle name="Акцент5 2" xfId="268"/>
    <cellStyle name="Акцент5 3" xfId="269"/>
    <cellStyle name="Акцент5 4" xfId="270"/>
    <cellStyle name="Акцент6" xfId="271"/>
    <cellStyle name="Акцент6 2" xfId="272"/>
    <cellStyle name="Акцент6 3" xfId="273"/>
    <cellStyle name="Акцент6 4" xfId="274"/>
    <cellStyle name="Ввод " xfId="275"/>
    <cellStyle name="Ввод  2" xfId="276"/>
    <cellStyle name="Ввод  3" xfId="277"/>
    <cellStyle name="Ввод  4" xfId="278"/>
    <cellStyle name="Вывод" xfId="279"/>
    <cellStyle name="Вывод 2" xfId="280"/>
    <cellStyle name="Вывод 3" xfId="281"/>
    <cellStyle name="Вывод 4" xfId="282"/>
    <cellStyle name="Вычисление" xfId="283"/>
    <cellStyle name="Вычисление 2" xfId="284"/>
    <cellStyle name="Вычисление 3" xfId="285"/>
    <cellStyle name="Вычисление 4" xfId="286"/>
    <cellStyle name="Currency" xfId="287"/>
    <cellStyle name="Currency [0]" xfId="288"/>
    <cellStyle name="Денежный 10" xfId="289"/>
    <cellStyle name="Денежный 10 2" xfId="290"/>
    <cellStyle name="Денежный 10 2 2" xfId="291"/>
    <cellStyle name="Денежный 10 2 3" xfId="292"/>
    <cellStyle name="Денежный 10 2 3 2" xfId="293"/>
    <cellStyle name="Денежный 10 2 3 2 2" xfId="294"/>
    <cellStyle name="Денежный 10 2 3 3" xfId="295"/>
    <cellStyle name="Денежный 10 2 3 3 2" xfId="296"/>
    <cellStyle name="Денежный 10 2 4" xfId="297"/>
    <cellStyle name="Денежный 10 2 4 2" xfId="298"/>
    <cellStyle name="Денежный 10 2 4 3" xfId="299"/>
    <cellStyle name="Денежный 10 2 4 4" xfId="300"/>
    <cellStyle name="Денежный 10 2 5" xfId="301"/>
    <cellStyle name="Денежный 10 2 6" xfId="302"/>
    <cellStyle name="Денежный 10 2 7" xfId="303"/>
    <cellStyle name="Денежный 10 3" xfId="304"/>
    <cellStyle name="Денежный 10 3 2" xfId="305"/>
    <cellStyle name="Денежный 10 3 3" xfId="306"/>
    <cellStyle name="Денежный 10 4" xfId="307"/>
    <cellStyle name="Денежный 10 4 2" xfId="308"/>
    <cellStyle name="Денежный 10 4 3" xfId="309"/>
    <cellStyle name="Денежный 10 5" xfId="310"/>
    <cellStyle name="Денежный 11" xfId="311"/>
    <cellStyle name="Денежный 11 10" xfId="312"/>
    <cellStyle name="Денежный 11 11" xfId="313"/>
    <cellStyle name="Денежный 11 11 2" xfId="314"/>
    <cellStyle name="Денежный 11 11 3" xfId="315"/>
    <cellStyle name="Денежный 11 12" xfId="316"/>
    <cellStyle name="Денежный 11 13" xfId="317"/>
    <cellStyle name="Денежный 11 14" xfId="318"/>
    <cellStyle name="Денежный 11 2" xfId="319"/>
    <cellStyle name="Денежный 11 2 2" xfId="320"/>
    <cellStyle name="Денежный 11 2 2 2" xfId="321"/>
    <cellStyle name="Денежный 11 2 2 3" xfId="322"/>
    <cellStyle name="Денежный 11 2 3" xfId="323"/>
    <cellStyle name="Денежный 11 3" xfId="324"/>
    <cellStyle name="Денежный 11 4" xfId="325"/>
    <cellStyle name="Денежный 11 5" xfId="326"/>
    <cellStyle name="Денежный 11 6" xfId="327"/>
    <cellStyle name="Денежный 11 7" xfId="328"/>
    <cellStyle name="Денежный 11 8" xfId="329"/>
    <cellStyle name="Денежный 11 9" xfId="330"/>
    <cellStyle name="Денежный 11 9 12" xfId="331"/>
    <cellStyle name="Денежный 11 9 2" xfId="332"/>
    <cellStyle name="Денежный 11 9 3" xfId="333"/>
    <cellStyle name="Денежный 11 9 4" xfId="334"/>
    <cellStyle name="Денежный 11 9 5" xfId="335"/>
    <cellStyle name="Денежный 11 9 6" xfId="336"/>
    <cellStyle name="Денежный 11 9 7" xfId="337"/>
    <cellStyle name="Денежный 12" xfId="338"/>
    <cellStyle name="Денежный 12 10" xfId="339"/>
    <cellStyle name="Денежный 12 11" xfId="340"/>
    <cellStyle name="Денежный 12 12" xfId="341"/>
    <cellStyle name="Денежный 12 12 10" xfId="342"/>
    <cellStyle name="Денежный 12 12 2" xfId="343"/>
    <cellStyle name="Денежный 12 12 2 2" xfId="344"/>
    <cellStyle name="Денежный 12 12 2 3" xfId="345"/>
    <cellStyle name="Денежный 12 12 2 4" xfId="346"/>
    <cellStyle name="Денежный 12 12 3" xfId="347"/>
    <cellStyle name="Денежный 12 12 3 2" xfId="348"/>
    <cellStyle name="Денежный 12 12 4" xfId="349"/>
    <cellStyle name="Денежный 12 12 5" xfId="350"/>
    <cellStyle name="Денежный 12 12 6" xfId="351"/>
    <cellStyle name="Денежный 12 12 7" xfId="352"/>
    <cellStyle name="Денежный 12 12 8" xfId="353"/>
    <cellStyle name="Денежный 12 12_Мастер" xfId="354"/>
    <cellStyle name="Денежный 12 13" xfId="355"/>
    <cellStyle name="Денежный 12 14" xfId="356"/>
    <cellStyle name="Денежный 12 15" xfId="357"/>
    <cellStyle name="Денежный 12 16" xfId="358"/>
    <cellStyle name="Денежный 12 17" xfId="359"/>
    <cellStyle name="Денежный 12 18" xfId="360"/>
    <cellStyle name="Денежный 12 19" xfId="361"/>
    <cellStyle name="Денежный 12 2" xfId="362"/>
    <cellStyle name="Денежный 12 2 2" xfId="363"/>
    <cellStyle name="Денежный 12 2 3" xfId="364"/>
    <cellStyle name="Денежный 12 20" xfId="365"/>
    <cellStyle name="Денежный 12 21" xfId="366"/>
    <cellStyle name="Денежный 12 3" xfId="367"/>
    <cellStyle name="Денежный 12 3 2" xfId="368"/>
    <cellStyle name="Денежный 12 4" xfId="369"/>
    <cellStyle name="Денежный 12 5" xfId="370"/>
    <cellStyle name="Денежный 12 6" xfId="371"/>
    <cellStyle name="Денежный 12 7" xfId="372"/>
    <cellStyle name="Денежный 12 8" xfId="373"/>
    <cellStyle name="Денежный 12 9" xfId="374"/>
    <cellStyle name="Денежный 13 10" xfId="375"/>
    <cellStyle name="Денежный 13 2" xfId="376"/>
    <cellStyle name="Денежный 13 3" xfId="377"/>
    <cellStyle name="Денежный 13 4" xfId="378"/>
    <cellStyle name="Денежный 13 5" xfId="379"/>
    <cellStyle name="Денежный 13 6" xfId="380"/>
    <cellStyle name="Денежный 13 7" xfId="381"/>
    <cellStyle name="Денежный 13 8" xfId="382"/>
    <cellStyle name="Денежный 13 9" xfId="383"/>
    <cellStyle name="Денежный 14 2" xfId="384"/>
    <cellStyle name="Денежный 14 3" xfId="385"/>
    <cellStyle name="Денежный 14 4" xfId="386"/>
    <cellStyle name="Денежный 14 5" xfId="387"/>
    <cellStyle name="Денежный 14 6" xfId="388"/>
    <cellStyle name="Денежный 14 7" xfId="389"/>
    <cellStyle name="Денежный 14 8" xfId="390"/>
    <cellStyle name="Денежный 14 9" xfId="391"/>
    <cellStyle name="Денежный 16" xfId="392"/>
    <cellStyle name="Денежный 18" xfId="393"/>
    <cellStyle name="Денежный 2" xfId="394"/>
    <cellStyle name="Денежный 2 10" xfId="395"/>
    <cellStyle name="Денежный 2 10 2" xfId="396"/>
    <cellStyle name="Денежный 2 10 2 10" xfId="397"/>
    <cellStyle name="Денежный 2 10 2 11" xfId="398"/>
    <cellStyle name="Денежный 2 10 2 12" xfId="399"/>
    <cellStyle name="Денежный 2 10 2 13" xfId="400"/>
    <cellStyle name="Денежный 2 10 2 14" xfId="401"/>
    <cellStyle name="Денежный 2 10 2 2" xfId="402"/>
    <cellStyle name="Денежный 2 10 2 2 2" xfId="403"/>
    <cellStyle name="Денежный 2 10 2 3" xfId="404"/>
    <cellStyle name="Денежный 2 10 2 4" xfId="405"/>
    <cellStyle name="Денежный 2 10 2 5" xfId="406"/>
    <cellStyle name="Денежный 2 10 2 6" xfId="407"/>
    <cellStyle name="Денежный 2 10 2 7" xfId="408"/>
    <cellStyle name="Денежный 2 10 2 8" xfId="409"/>
    <cellStyle name="Денежный 2 10 2 9" xfId="410"/>
    <cellStyle name="Денежный 2 11" xfId="411"/>
    <cellStyle name="Денежный 2 11 2" xfId="412"/>
    <cellStyle name="Денежный 2 11 2 2" xfId="413"/>
    <cellStyle name="Денежный 2 11 2 3" xfId="414"/>
    <cellStyle name="Денежный 2 11 3" xfId="415"/>
    <cellStyle name="Денежный 2 12" xfId="416"/>
    <cellStyle name="Денежный 2 13" xfId="417"/>
    <cellStyle name="Денежный 2 13 2" xfId="418"/>
    <cellStyle name="Денежный 2 13 3" xfId="419"/>
    <cellStyle name="Денежный 2 14" xfId="420"/>
    <cellStyle name="Денежный 2 15" xfId="421"/>
    <cellStyle name="Денежный 2 16" xfId="422"/>
    <cellStyle name="Денежный 2 17" xfId="423"/>
    <cellStyle name="Денежный 2 18" xfId="424"/>
    <cellStyle name="Денежный 2 19" xfId="425"/>
    <cellStyle name="Денежный 2 2" xfId="426"/>
    <cellStyle name="Денежный 2 2 10" xfId="427"/>
    <cellStyle name="Денежный 2 2 11" xfId="428"/>
    <cellStyle name="Денежный 2 2 12" xfId="429"/>
    <cellStyle name="Денежный 2 2 2" xfId="430"/>
    <cellStyle name="Денежный 2 2 2 10" xfId="431"/>
    <cellStyle name="Денежный 2 2 2 11" xfId="432"/>
    <cellStyle name="Денежный 2 2 2 2" xfId="433"/>
    <cellStyle name="Денежный 2 2 2 3" xfId="434"/>
    <cellStyle name="Денежный 2 2 2 4" xfId="435"/>
    <cellStyle name="Денежный 2 2 2 4 2" xfId="436"/>
    <cellStyle name="Денежный 2 2 2 5" xfId="437"/>
    <cellStyle name="Денежный 2 2 2 6" xfId="438"/>
    <cellStyle name="Денежный 2 2 2 7" xfId="439"/>
    <cellStyle name="Денежный 2 2 2 8" xfId="440"/>
    <cellStyle name="Денежный 2 2 2 9" xfId="441"/>
    <cellStyle name="Денежный 2 2 3" xfId="442"/>
    <cellStyle name="Денежный 2 2 4" xfId="443"/>
    <cellStyle name="Денежный 2 2 5" xfId="444"/>
    <cellStyle name="Денежный 2 2 5 2" xfId="445"/>
    <cellStyle name="Денежный 2 2 6" xfId="446"/>
    <cellStyle name="Денежный 2 2 7" xfId="447"/>
    <cellStyle name="Денежный 2 2 8" xfId="448"/>
    <cellStyle name="Денежный 2 2 9" xfId="449"/>
    <cellStyle name="Денежный 2 20" xfId="450"/>
    <cellStyle name="Денежный 2 21" xfId="451"/>
    <cellStyle name="Денежный 2 22" xfId="452"/>
    <cellStyle name="Денежный 2 23" xfId="453"/>
    <cellStyle name="Денежный 2 24" xfId="454"/>
    <cellStyle name="Денежный 2 24 2" xfId="455"/>
    <cellStyle name="Денежный 2 25" xfId="456"/>
    <cellStyle name="Денежный 2 26" xfId="457"/>
    <cellStyle name="Денежный 2 27" xfId="458"/>
    <cellStyle name="Денежный 2 28" xfId="459"/>
    <cellStyle name="Денежный 2 29" xfId="460"/>
    <cellStyle name="Денежный 2 3" xfId="461"/>
    <cellStyle name="Денежный 2 3 2" xfId="462"/>
    <cellStyle name="Денежный 2 3 2 2" xfId="463"/>
    <cellStyle name="Денежный 2 3 2 3" xfId="464"/>
    <cellStyle name="Денежный 2 3 2 4" xfId="465"/>
    <cellStyle name="Денежный 2 3 3" xfId="466"/>
    <cellStyle name="Денежный 2 3 4" xfId="467"/>
    <cellStyle name="Денежный 2 3 5" xfId="468"/>
    <cellStyle name="Денежный 2 3 6" xfId="469"/>
    <cellStyle name="Денежный 2 3 7" xfId="470"/>
    <cellStyle name="Денежный 2 3 8" xfId="471"/>
    <cellStyle name="Денежный 2 3 9" xfId="472"/>
    <cellStyle name="Денежный 2 3 9 2" xfId="473"/>
    <cellStyle name="Денежный 2 3 9 2 2" xfId="474"/>
    <cellStyle name="Денежный 2 3 9 2 3" xfId="475"/>
    <cellStyle name="Денежный 2 3 9 2 4" xfId="476"/>
    <cellStyle name="Денежный 2 3 9 3" xfId="477"/>
    <cellStyle name="Денежный 2 3 9 4" xfId="478"/>
    <cellStyle name="Денежный 2 3 9 5" xfId="479"/>
    <cellStyle name="Денежный 2 3 9 6" xfId="480"/>
    <cellStyle name="Денежный 2 3 9 7" xfId="481"/>
    <cellStyle name="Денежный 2 3 9 8" xfId="482"/>
    <cellStyle name="Денежный 2 30" xfId="483"/>
    <cellStyle name="Денежный 2 31" xfId="484"/>
    <cellStyle name="Денежный 2 32" xfId="485"/>
    <cellStyle name="Денежный 2 33" xfId="486"/>
    <cellStyle name="Денежный 2 34" xfId="487"/>
    <cellStyle name="Денежный 2 35" xfId="488"/>
    <cellStyle name="Денежный 2 36" xfId="489"/>
    <cellStyle name="Денежный 2 36 2" xfId="490"/>
    <cellStyle name="Денежный 2 37" xfId="491"/>
    <cellStyle name="Денежный 2 38" xfId="492"/>
    <cellStyle name="Денежный 2 39" xfId="493"/>
    <cellStyle name="Денежный 2 4" xfId="494"/>
    <cellStyle name="Денежный 2 4 2" xfId="495"/>
    <cellStyle name="Денежный 2 4 3" xfId="496"/>
    <cellStyle name="Денежный 2 4 4" xfId="497"/>
    <cellStyle name="Денежный 2 4 5" xfId="498"/>
    <cellStyle name="Денежный 2 4 6" xfId="499"/>
    <cellStyle name="Денежный 2 4 7" xfId="500"/>
    <cellStyle name="Денежный 2 4 8" xfId="501"/>
    <cellStyle name="Денежный 2 4 9" xfId="502"/>
    <cellStyle name="Денежный 2 40" xfId="503"/>
    <cellStyle name="Денежный 2 41" xfId="504"/>
    <cellStyle name="Денежный 2 42" xfId="505"/>
    <cellStyle name="Денежный 2 43" xfId="506"/>
    <cellStyle name="Денежный 2 45" xfId="507"/>
    <cellStyle name="Денежный 2 46" xfId="508"/>
    <cellStyle name="Денежный 2 47" xfId="509"/>
    <cellStyle name="Денежный 2 5" xfId="510"/>
    <cellStyle name="Денежный 2 5 2" xfId="511"/>
    <cellStyle name="Денежный 2 5 2 2" xfId="512"/>
    <cellStyle name="Денежный 2 5 2 3" xfId="513"/>
    <cellStyle name="Денежный 2 5 2 4" xfId="514"/>
    <cellStyle name="Денежный 2 5 3" xfId="515"/>
    <cellStyle name="Денежный 2 5 3 2" xfId="516"/>
    <cellStyle name="Денежный 2 5 3 3" xfId="517"/>
    <cellStyle name="Денежный 2 5 3 4" xfId="518"/>
    <cellStyle name="Денежный 2 5 4" xfId="519"/>
    <cellStyle name="Денежный 2 5 4 2" xfId="520"/>
    <cellStyle name="Денежный 2 5 4 3" xfId="521"/>
    <cellStyle name="Денежный 2 5 4 4" xfId="522"/>
    <cellStyle name="Денежный 2 5 5" xfId="523"/>
    <cellStyle name="Денежный 2 5 6" xfId="524"/>
    <cellStyle name="Денежный 2 5 7" xfId="525"/>
    <cellStyle name="Денежный 2 5 8" xfId="526"/>
    <cellStyle name="Денежный 2 51" xfId="527"/>
    <cellStyle name="Денежный 2 6" xfId="528"/>
    <cellStyle name="Денежный 2 7" xfId="529"/>
    <cellStyle name="Денежный 2 8" xfId="530"/>
    <cellStyle name="Денежный 2 9" xfId="531"/>
    <cellStyle name="Денежный 20" xfId="532"/>
    <cellStyle name="Денежный 24" xfId="533"/>
    <cellStyle name="Денежный 24 11" xfId="534"/>
    <cellStyle name="Денежный 24 12" xfId="535"/>
    <cellStyle name="Денежный 24 2" xfId="536"/>
    <cellStyle name="Денежный 24 2 2" xfId="537"/>
    <cellStyle name="Денежный 24 3" xfId="538"/>
    <cellStyle name="Денежный 24 3 2" xfId="539"/>
    <cellStyle name="Денежный 24 3 3" xfId="540"/>
    <cellStyle name="Денежный 24 3 4" xfId="541"/>
    <cellStyle name="Денежный 24 4" xfId="542"/>
    <cellStyle name="Денежный 24 5" xfId="543"/>
    <cellStyle name="Денежный 24 6" xfId="544"/>
    <cellStyle name="Денежный 24 7" xfId="545"/>
    <cellStyle name="Денежный 24 8" xfId="546"/>
    <cellStyle name="Денежный 26" xfId="547"/>
    <cellStyle name="Денежный 3" xfId="548"/>
    <cellStyle name="Денежный 3 10" xfId="549"/>
    <cellStyle name="Денежный 3 11" xfId="550"/>
    <cellStyle name="Денежный 3 12" xfId="551"/>
    <cellStyle name="Денежный 3 13" xfId="552"/>
    <cellStyle name="Денежный 3 14" xfId="553"/>
    <cellStyle name="Денежный 3 15" xfId="554"/>
    <cellStyle name="Денежный 3 2" xfId="555"/>
    <cellStyle name="Денежный 3 2 2" xfId="556"/>
    <cellStyle name="Денежный 3 2 2 2" xfId="557"/>
    <cellStyle name="Денежный 3 2 3" xfId="558"/>
    <cellStyle name="Денежный 3 3" xfId="559"/>
    <cellStyle name="Денежный 3 3 2" xfId="560"/>
    <cellStyle name="Денежный 3 3 3" xfId="561"/>
    <cellStyle name="Денежный 3 4" xfId="562"/>
    <cellStyle name="Денежный 3 4 2" xfId="563"/>
    <cellStyle name="Денежный 3 4 3" xfId="564"/>
    <cellStyle name="Денежный 3 5" xfId="565"/>
    <cellStyle name="Денежный 3 5 2" xfId="566"/>
    <cellStyle name="Денежный 3 5 3" xfId="567"/>
    <cellStyle name="Денежный 3 6" xfId="568"/>
    <cellStyle name="Денежный 3 6 2" xfId="569"/>
    <cellStyle name="Денежный 3 7" xfId="570"/>
    <cellStyle name="Денежный 3 8" xfId="571"/>
    <cellStyle name="Денежный 3 8 2" xfId="572"/>
    <cellStyle name="Денежный 3 8 3" xfId="573"/>
    <cellStyle name="Денежный 3 8 4" xfId="574"/>
    <cellStyle name="Денежный 3 9" xfId="575"/>
    <cellStyle name="Денежный 4" xfId="576"/>
    <cellStyle name="Денежный 4 10" xfId="577"/>
    <cellStyle name="Денежный 4 11" xfId="578"/>
    <cellStyle name="Денежный 4 12" xfId="579"/>
    <cellStyle name="Денежный 4 13" xfId="580"/>
    <cellStyle name="Денежный 4 13 2" xfId="581"/>
    <cellStyle name="Денежный 4 14" xfId="582"/>
    <cellStyle name="Денежный 4 14 2" xfId="583"/>
    <cellStyle name="Денежный 4 14 3" xfId="584"/>
    <cellStyle name="Денежный 4 14 4" xfId="585"/>
    <cellStyle name="Денежный 4 14 5" xfId="586"/>
    <cellStyle name="Денежный 4 14 6" xfId="587"/>
    <cellStyle name="Денежный 4 2" xfId="588"/>
    <cellStyle name="Денежный 4 2 2" xfId="589"/>
    <cellStyle name="Денежный 4 2 3" xfId="590"/>
    <cellStyle name="Денежный 4 3" xfId="591"/>
    <cellStyle name="Денежный 4 3 2" xfId="592"/>
    <cellStyle name="Денежный 4 3 3" xfId="593"/>
    <cellStyle name="Денежный 4 3 3 2" xfId="594"/>
    <cellStyle name="Денежный 4 3 3 3" xfId="595"/>
    <cellStyle name="Денежный 4 3 3 4" xfId="596"/>
    <cellStyle name="Денежный 4 3 4" xfId="597"/>
    <cellStyle name="Денежный 4 3 5" xfId="598"/>
    <cellStyle name="Денежный 4 3 6" xfId="599"/>
    <cellStyle name="Денежный 4 3 7" xfId="600"/>
    <cellStyle name="Денежный 4 4" xfId="601"/>
    <cellStyle name="Денежный 4 4 2" xfId="602"/>
    <cellStyle name="Денежный 4 5" xfId="603"/>
    <cellStyle name="Денежный 4 5 2" xfId="604"/>
    <cellStyle name="Денежный 4 6" xfId="605"/>
    <cellStyle name="Денежный 4 7" xfId="606"/>
    <cellStyle name="Денежный 4 8" xfId="607"/>
    <cellStyle name="Денежный 4 9" xfId="608"/>
    <cellStyle name="Денежный 5" xfId="609"/>
    <cellStyle name="Денежный 5 2" xfId="610"/>
    <cellStyle name="Денежный 5 2 2" xfId="611"/>
    <cellStyle name="Денежный 5 2 3" xfId="612"/>
    <cellStyle name="Денежный 5 3" xfId="613"/>
    <cellStyle name="Денежный 5 3 2" xfId="614"/>
    <cellStyle name="Денежный 5 4" xfId="615"/>
    <cellStyle name="Денежный 5 5" xfId="616"/>
    <cellStyle name="Денежный 5 5 2" xfId="617"/>
    <cellStyle name="Денежный 6" xfId="618"/>
    <cellStyle name="Денежный 6 10" xfId="619"/>
    <cellStyle name="Денежный 6 11" xfId="620"/>
    <cellStyle name="Денежный 6 2" xfId="621"/>
    <cellStyle name="Денежный 6 2 2" xfId="622"/>
    <cellStyle name="Денежный 6 2 3" xfId="623"/>
    <cellStyle name="Денежный 6 3" xfId="624"/>
    <cellStyle name="Денежный 6 4" xfId="625"/>
    <cellStyle name="Денежный 6 5" xfId="626"/>
    <cellStyle name="Денежный 6 5 2" xfId="627"/>
    <cellStyle name="Денежный 6 6" xfId="628"/>
    <cellStyle name="Денежный 6 7" xfId="629"/>
    <cellStyle name="Денежный 6 7 2" xfId="630"/>
    <cellStyle name="Денежный 6 7 3" xfId="631"/>
    <cellStyle name="Денежный 6 7 4" xfId="632"/>
    <cellStyle name="Денежный 6 7 5" xfId="633"/>
    <cellStyle name="Денежный 6 7 6" xfId="634"/>
    <cellStyle name="Денежный 6 8" xfId="635"/>
    <cellStyle name="Денежный 6 8 2" xfId="636"/>
    <cellStyle name="Денежный 6 8 3" xfId="637"/>
    <cellStyle name="Денежный 6 8 4" xfId="638"/>
    <cellStyle name="Денежный 6 9" xfId="639"/>
    <cellStyle name="Денежный 7 2" xfId="640"/>
    <cellStyle name="Денежный 7 2 2" xfId="641"/>
    <cellStyle name="Денежный 7 2 3" xfId="642"/>
    <cellStyle name="Денежный 7 3" xfId="643"/>
    <cellStyle name="Денежный 7 4" xfId="644"/>
    <cellStyle name="Денежный 7 5" xfId="645"/>
    <cellStyle name="Денежный 7 5 2" xfId="646"/>
    <cellStyle name="Денежный 7 6" xfId="647"/>
    <cellStyle name="Денежный 8 2" xfId="648"/>
    <cellStyle name="Денежный 8 2 2" xfId="649"/>
    <cellStyle name="Денежный 8 2 3" xfId="650"/>
    <cellStyle name="Денежный 8 3" xfId="651"/>
    <cellStyle name="Денежный 8 3 2" xfId="652"/>
    <cellStyle name="Денежный 8 4" xfId="653"/>
    <cellStyle name="Денежный 8 5" xfId="654"/>
    <cellStyle name="Денежный 8 5 2" xfId="655"/>
    <cellStyle name="Денежный 8 6" xfId="656"/>
    <cellStyle name="Денежный 9 2" xfId="657"/>
    <cellStyle name="Денежный 9 2 2" xfId="658"/>
    <cellStyle name="Денежный 9 2 3" xfId="659"/>
    <cellStyle name="Денежный 9 2 4" xfId="660"/>
    <cellStyle name="Денежный 9 3" xfId="661"/>
    <cellStyle name="Денежный_База 2 2" xfId="662"/>
    <cellStyle name="Заголовок 1" xfId="663"/>
    <cellStyle name="Заголовок 1 2" xfId="664"/>
    <cellStyle name="Заголовок 1 3" xfId="665"/>
    <cellStyle name="Заголовок 2" xfId="666"/>
    <cellStyle name="Заголовок 2 2" xfId="667"/>
    <cellStyle name="Заголовок 2 3" xfId="668"/>
    <cellStyle name="Заголовок 3" xfId="669"/>
    <cellStyle name="Заголовок 3 2" xfId="670"/>
    <cellStyle name="Заголовок 3 3" xfId="671"/>
    <cellStyle name="Заголовок 4" xfId="672"/>
    <cellStyle name="Заголовок 4 2" xfId="673"/>
    <cellStyle name="Заголовок 4 3" xfId="674"/>
    <cellStyle name="Итог" xfId="675"/>
    <cellStyle name="Итог 2" xfId="676"/>
    <cellStyle name="Итог 3" xfId="677"/>
    <cellStyle name="Контрольная ячейка" xfId="678"/>
    <cellStyle name="Контрольная ячейка 2" xfId="679"/>
    <cellStyle name="Контрольная ячейка 3" xfId="680"/>
    <cellStyle name="Контрольная ячейка 4" xfId="681"/>
    <cellStyle name="Название" xfId="682"/>
    <cellStyle name="Название 2" xfId="683"/>
    <cellStyle name="Название 3" xfId="684"/>
    <cellStyle name="Нейтральный" xfId="685"/>
    <cellStyle name="Нейтральный 2" xfId="686"/>
    <cellStyle name="Нейтральный 3" xfId="687"/>
    <cellStyle name="Нейтральный 4" xfId="688"/>
    <cellStyle name="Обычный 10" xfId="689"/>
    <cellStyle name="Обычный 10 2" xfId="690"/>
    <cellStyle name="Обычный 10 3" xfId="691"/>
    <cellStyle name="Обычный 11" xfId="692"/>
    <cellStyle name="Обычный 11 10" xfId="693"/>
    <cellStyle name="Обычный 11 11" xfId="694"/>
    <cellStyle name="Обычный 11 12" xfId="695"/>
    <cellStyle name="Обычный 11 12 2" xfId="696"/>
    <cellStyle name="Обычный 11 2" xfId="697"/>
    <cellStyle name="Обычный 11 2 2" xfId="698"/>
    <cellStyle name="Обычный 11 3" xfId="699"/>
    <cellStyle name="Обычный 11 4" xfId="700"/>
    <cellStyle name="Обычный 11 5" xfId="701"/>
    <cellStyle name="Обычный 11 6" xfId="702"/>
    <cellStyle name="Обычный 11 7" xfId="703"/>
    <cellStyle name="Обычный 11 8" xfId="704"/>
    <cellStyle name="Обычный 11 9" xfId="705"/>
    <cellStyle name="Обычный 12" xfId="706"/>
    <cellStyle name="Обычный 12 2 2" xfId="707"/>
    <cellStyle name="Обычный 12 2 2 2" xfId="708"/>
    <cellStyle name="Обычный 12 2 2 2 2" xfId="709"/>
    <cellStyle name="Обычный 13 2" xfId="710"/>
    <cellStyle name="Обычный 14" xfId="711"/>
    <cellStyle name="Обычный 14 2" xfId="712"/>
    <cellStyle name="Обычный 14 3" xfId="713"/>
    <cellStyle name="Обычный 14 4" xfId="714"/>
    <cellStyle name="Обычный 14 5" xfId="715"/>
    <cellStyle name="Обычный 14 6" xfId="716"/>
    <cellStyle name="Обычный 15" xfId="717"/>
    <cellStyle name="Обычный 15 2" xfId="718"/>
    <cellStyle name="Обычный 16" xfId="719"/>
    <cellStyle name="Обычный 17" xfId="720"/>
    <cellStyle name="Обычный 17 2" xfId="721"/>
    <cellStyle name="Обычный 17 3" xfId="722"/>
    <cellStyle name="Обычный 17 4" xfId="723"/>
    <cellStyle name="Обычный 17 5" xfId="724"/>
    <cellStyle name="Обычный 17 6" xfId="725"/>
    <cellStyle name="Обычный 17 7" xfId="726"/>
    <cellStyle name="Обычный 18" xfId="727"/>
    <cellStyle name="Обычный 18 2" xfId="728"/>
    <cellStyle name="Обычный 18 3" xfId="729"/>
    <cellStyle name="Обычный 19" xfId="730"/>
    <cellStyle name="Обычный 2" xfId="731"/>
    <cellStyle name="Обычный 2 10" xfId="732"/>
    <cellStyle name="Обычный 2 10 2" xfId="733"/>
    <cellStyle name="Обычный 2 11" xfId="734"/>
    <cellStyle name="Обычный 2 12" xfId="735"/>
    <cellStyle name="Обычный 2 13" xfId="736"/>
    <cellStyle name="Обычный 2 14" xfId="737"/>
    <cellStyle name="Обычный 2 14 10" xfId="738"/>
    <cellStyle name="Обычный 2 14 10 2" xfId="739"/>
    <cellStyle name="Обычный 2 14 11" xfId="740"/>
    <cellStyle name="Обычный 2 14 12" xfId="741"/>
    <cellStyle name="Обычный 2 14 2" xfId="742"/>
    <cellStyle name="Обычный 2 14 2 2" xfId="743"/>
    <cellStyle name="Обычный 2 14 3" xfId="744"/>
    <cellStyle name="Обычный 2 14 4" xfId="745"/>
    <cellStyle name="Обычный 2 14 5" xfId="746"/>
    <cellStyle name="Обычный 2 14 6" xfId="747"/>
    <cellStyle name="Обычный 2 14 7" xfId="748"/>
    <cellStyle name="Обычный 2 14 8" xfId="749"/>
    <cellStyle name="Обычный 2 14 9" xfId="750"/>
    <cellStyle name="Обычный 2 15" xfId="751"/>
    <cellStyle name="Обычный 2 16" xfId="752"/>
    <cellStyle name="Обычный 2 17" xfId="753"/>
    <cellStyle name="Обычный 2 18" xfId="754"/>
    <cellStyle name="Обычный 2 19" xfId="755"/>
    <cellStyle name="Обычный 2 2" xfId="756"/>
    <cellStyle name="Обычный 2 2 10" xfId="757"/>
    <cellStyle name="Обычный 2 2 10 2" xfId="758"/>
    <cellStyle name="Обычный 2 2 11" xfId="759"/>
    <cellStyle name="Обычный 2 2 12" xfId="760"/>
    <cellStyle name="Обычный 2 2 13" xfId="761"/>
    <cellStyle name="Обычный 2 2 14" xfId="762"/>
    <cellStyle name="Обычный 2 2 15" xfId="763"/>
    <cellStyle name="Обычный 2 2 16" xfId="764"/>
    <cellStyle name="Обычный 2 2 17" xfId="765"/>
    <cellStyle name="Обычный 2 2 2" xfId="766"/>
    <cellStyle name="Обычный 2 2 2 2" xfId="767"/>
    <cellStyle name="Обычный 2 2 2 2 2" xfId="768"/>
    <cellStyle name="Обычный 2 2 2 2 3" xfId="769"/>
    <cellStyle name="Обычный 2 2 2 2 4" xfId="770"/>
    <cellStyle name="Обычный 2 2 2 2 5" xfId="771"/>
    <cellStyle name="Обычный 2 2 2 3" xfId="772"/>
    <cellStyle name="Обычный 2 2 2 3 2" xfId="773"/>
    <cellStyle name="Обычный 2 2 2 4" xfId="774"/>
    <cellStyle name="Обычный 2 2 2 4 2" xfId="775"/>
    <cellStyle name="Обычный 2 2 2 4 3" xfId="776"/>
    <cellStyle name="Обычный 2 2 2 4 4" xfId="777"/>
    <cellStyle name="Обычный 2 2 2 5" xfId="778"/>
    <cellStyle name="Обычный 2 2 2 5 2" xfId="779"/>
    <cellStyle name="Обычный 2 2 2 5 3" xfId="780"/>
    <cellStyle name="Обычный 2 2 2 5 4" xfId="781"/>
    <cellStyle name="Обычный 2 2 2 6" xfId="782"/>
    <cellStyle name="Обычный 2 2 2 7" xfId="783"/>
    <cellStyle name="Обычный 2 2 2 8" xfId="784"/>
    <cellStyle name="Обычный 2 2 2 9" xfId="785"/>
    <cellStyle name="Обычный 2 2 3" xfId="786"/>
    <cellStyle name="Обычный 2 2 3 2" xfId="787"/>
    <cellStyle name="Обычный 2 2 3 2 2" xfId="788"/>
    <cellStyle name="Обычный 2 2 3 2 3" xfId="789"/>
    <cellStyle name="Обычный 2 2 3 3" xfId="790"/>
    <cellStyle name="Обычный 2 2 3 4" xfId="791"/>
    <cellStyle name="Обычный 2 2 3 5" xfId="792"/>
    <cellStyle name="Обычный 2 2 3 6" xfId="793"/>
    <cellStyle name="Обычный 2 2 3 7" xfId="794"/>
    <cellStyle name="Обычный 2 2 3 8" xfId="795"/>
    <cellStyle name="Обычный 2 2 4" xfId="796"/>
    <cellStyle name="Обычный 2 2 4 2" xfId="797"/>
    <cellStyle name="Обычный 2 2 4 3" xfId="798"/>
    <cellStyle name="Обычный 2 2 4 4" xfId="799"/>
    <cellStyle name="Обычный 2 2 5" xfId="800"/>
    <cellStyle name="Обычный 2 2 5 2" xfId="801"/>
    <cellStyle name="Обычный 2 2 5 3" xfId="802"/>
    <cellStyle name="Обычный 2 2 5 4" xfId="803"/>
    <cellStyle name="Обычный 2 2 6" xfId="804"/>
    <cellStyle name="Обычный 2 2 7" xfId="805"/>
    <cellStyle name="Обычный 2 2 8" xfId="806"/>
    <cellStyle name="Обычный 2 2 9" xfId="807"/>
    <cellStyle name="Обычный 2 2_База1 (version 1)" xfId="808"/>
    <cellStyle name="Обычный 2 20" xfId="809"/>
    <cellStyle name="Обычный 2 21" xfId="810"/>
    <cellStyle name="Обычный 2 22" xfId="811"/>
    <cellStyle name="Обычный 2 23" xfId="812"/>
    <cellStyle name="Обычный 2 24" xfId="813"/>
    <cellStyle name="Обычный 2 24 2" xfId="814"/>
    <cellStyle name="Обычный 2 24 3" xfId="815"/>
    <cellStyle name="Обычный 2 24 4" xfId="816"/>
    <cellStyle name="Обычный 2 24 5" xfId="817"/>
    <cellStyle name="Обычный 2 25" xfId="818"/>
    <cellStyle name="Обычный 2 26" xfId="819"/>
    <cellStyle name="Обычный 2 27" xfId="820"/>
    <cellStyle name="Обычный 2 28" xfId="821"/>
    <cellStyle name="Обычный 2 29" xfId="822"/>
    <cellStyle name="Обычный 2 3" xfId="823"/>
    <cellStyle name="Обычный 2 3 2" xfId="824"/>
    <cellStyle name="Обычный 2 3 2 2" xfId="825"/>
    <cellStyle name="Обычный 2 3 2 3" xfId="826"/>
    <cellStyle name="Обычный 2 3 3" xfId="827"/>
    <cellStyle name="Обычный 2 3 4" xfId="828"/>
    <cellStyle name="Обычный 2 3 5" xfId="829"/>
    <cellStyle name="Обычный 2 3 6" xfId="830"/>
    <cellStyle name="Обычный 2 3 7" xfId="831"/>
    <cellStyle name="Обычный 2 3 8" xfId="832"/>
    <cellStyle name="Обычный 2 3 9" xfId="833"/>
    <cellStyle name="Обычный 2 30" xfId="834"/>
    <cellStyle name="Обычный 2 31" xfId="835"/>
    <cellStyle name="Обычный 2 32" xfId="836"/>
    <cellStyle name="Обычный 2 33" xfId="837"/>
    <cellStyle name="Обычный 2 33 2" xfId="838"/>
    <cellStyle name="Обычный 2 34" xfId="839"/>
    <cellStyle name="Обычный 2 35" xfId="840"/>
    <cellStyle name="Обычный 2 36" xfId="841"/>
    <cellStyle name="Обычный 2 37" xfId="842"/>
    <cellStyle name="Обычный 2 38" xfId="843"/>
    <cellStyle name="Обычный 2 39" xfId="844"/>
    <cellStyle name="Обычный 2 4" xfId="845"/>
    <cellStyle name="Обычный 2 4 10" xfId="846"/>
    <cellStyle name="Обычный 2 4 2" xfId="847"/>
    <cellStyle name="Обычный 2 4 2 2" xfId="848"/>
    <cellStyle name="Обычный 2 4 2 3" xfId="849"/>
    <cellStyle name="Обычный 2 4 3" xfId="850"/>
    <cellStyle name="Обычный 2 4 4" xfId="851"/>
    <cellStyle name="Обычный 2 4 5" xfId="852"/>
    <cellStyle name="Обычный 2 4 6" xfId="853"/>
    <cellStyle name="Обычный 2 4 7" xfId="854"/>
    <cellStyle name="Обычный 2 4 8" xfId="855"/>
    <cellStyle name="Обычный 2 4 9" xfId="856"/>
    <cellStyle name="Обычный 2 40" xfId="857"/>
    <cellStyle name="Обычный 2 47" xfId="858"/>
    <cellStyle name="Обычный 2 5" xfId="859"/>
    <cellStyle name="Обычный 2 5 2" xfId="860"/>
    <cellStyle name="Обычный 2 5 2 2" xfId="861"/>
    <cellStyle name="Обычный 2 5 3" xfId="862"/>
    <cellStyle name="Обычный 2 5 3 2" xfId="863"/>
    <cellStyle name="Обычный 2 5 3 3" xfId="864"/>
    <cellStyle name="Обычный 2 51" xfId="865"/>
    <cellStyle name="Обычный 2 6" xfId="866"/>
    <cellStyle name="Обычный 2 6 2" xfId="867"/>
    <cellStyle name="Обычный 2 6 2 2" xfId="868"/>
    <cellStyle name="Обычный 2 6 2 3" xfId="869"/>
    <cellStyle name="Обычный 2 7" xfId="870"/>
    <cellStyle name="Обычный 2 7 2" xfId="871"/>
    <cellStyle name="Обычный 2 8" xfId="872"/>
    <cellStyle name="Обычный 2 9" xfId="873"/>
    <cellStyle name="Обычный 2_Выездка ноябрь 2010 г." xfId="874"/>
    <cellStyle name="Обычный 20" xfId="875"/>
    <cellStyle name="Обычный 21" xfId="876"/>
    <cellStyle name="Обычный 22" xfId="877"/>
    <cellStyle name="Обычный 23" xfId="878"/>
    <cellStyle name="Обычный 24" xfId="879"/>
    <cellStyle name="Обычный 25" xfId="880"/>
    <cellStyle name="Обычный 26" xfId="881"/>
    <cellStyle name="Обычный 29" xfId="882"/>
    <cellStyle name="Обычный 3" xfId="883"/>
    <cellStyle name="Обычный 3 10" xfId="884"/>
    <cellStyle name="Обычный 3 11" xfId="885"/>
    <cellStyle name="Обычный 3 12" xfId="886"/>
    <cellStyle name="Обычный 3 13" xfId="887"/>
    <cellStyle name="Обычный 3 13 2" xfId="888"/>
    <cellStyle name="Обычный 3 13_pudost_16-07_17_startovye" xfId="889"/>
    <cellStyle name="Обычный 3 14" xfId="890"/>
    <cellStyle name="Обычный 3 15" xfId="891"/>
    <cellStyle name="Обычный 3 16" xfId="892"/>
    <cellStyle name="Обычный 3 17" xfId="893"/>
    <cellStyle name="Обычный 3 18" xfId="894"/>
    <cellStyle name="Обычный 3 19" xfId="895"/>
    <cellStyle name="Обычный 3 2" xfId="896"/>
    <cellStyle name="Обычный 3 2 10" xfId="897"/>
    <cellStyle name="Обычный 3 2 11" xfId="898"/>
    <cellStyle name="Обычный 3 2 2" xfId="899"/>
    <cellStyle name="Обычный 3 2 2 10" xfId="900"/>
    <cellStyle name="Обычный 3 2 2 2" xfId="901"/>
    <cellStyle name="Обычный 3 2 2 2 2" xfId="902"/>
    <cellStyle name="Обычный 3 2 2 3" xfId="903"/>
    <cellStyle name="Обычный 3 2 2 4" xfId="904"/>
    <cellStyle name="Обычный 3 2 2 5" xfId="905"/>
    <cellStyle name="Обычный 3 2 2 6" xfId="906"/>
    <cellStyle name="Обычный 3 2 2 7" xfId="907"/>
    <cellStyle name="Обычный 3 2 2 8" xfId="908"/>
    <cellStyle name="Обычный 3 2 2 9" xfId="909"/>
    <cellStyle name="Обычный 3 2 3" xfId="910"/>
    <cellStyle name="Обычный 3 2 4" xfId="911"/>
    <cellStyle name="Обычный 3 2 4 2" xfId="912"/>
    <cellStyle name="Обычный 3 2 5" xfId="913"/>
    <cellStyle name="Обычный 3 2 6" xfId="914"/>
    <cellStyle name="Обычный 3 2 7" xfId="915"/>
    <cellStyle name="Обычный 3 2 8" xfId="916"/>
    <cellStyle name="Обычный 3 2 9" xfId="917"/>
    <cellStyle name="Обычный 3 20" xfId="918"/>
    <cellStyle name="Обычный 3 21" xfId="919"/>
    <cellStyle name="Обычный 3 3" xfId="920"/>
    <cellStyle name="Обычный 3 3 2" xfId="921"/>
    <cellStyle name="Обычный 3 3 3" xfId="922"/>
    <cellStyle name="Обычный 3 4" xfId="923"/>
    <cellStyle name="Обычный 3 5" xfId="924"/>
    <cellStyle name="Обычный 3 5 2" xfId="925"/>
    <cellStyle name="Обычный 3 5 3" xfId="926"/>
    <cellStyle name="Обычный 3 6" xfId="927"/>
    <cellStyle name="Обычный 3 7" xfId="928"/>
    <cellStyle name="Обычный 3 8" xfId="929"/>
    <cellStyle name="Обычный 3 9" xfId="930"/>
    <cellStyle name="Обычный 30" xfId="931"/>
    <cellStyle name="Обычный 31" xfId="932"/>
    <cellStyle name="Обычный 34" xfId="933"/>
    <cellStyle name="Обычный 35" xfId="934"/>
    <cellStyle name="Обычный 36" xfId="935"/>
    <cellStyle name="Обычный 39" xfId="936"/>
    <cellStyle name="Обычный 4" xfId="937"/>
    <cellStyle name="Обычный 4 10" xfId="938"/>
    <cellStyle name="Обычный 4 11" xfId="939"/>
    <cellStyle name="Обычный 4 12" xfId="940"/>
    <cellStyle name="Обычный 4 13" xfId="941"/>
    <cellStyle name="Обычный 4 14" xfId="942"/>
    <cellStyle name="Обычный 4 14 2" xfId="943"/>
    <cellStyle name="Обычный 4 14 3" xfId="944"/>
    <cellStyle name="Обычный 4 14 4" xfId="945"/>
    <cellStyle name="Обычный 4 15" xfId="946"/>
    <cellStyle name="Обычный 4 16" xfId="947"/>
    <cellStyle name="Обычный 4 17" xfId="948"/>
    <cellStyle name="Обычный 4 2" xfId="949"/>
    <cellStyle name="Обычный 4 2 2" xfId="950"/>
    <cellStyle name="Обычный 4 2 3" xfId="951"/>
    <cellStyle name="Обычный 4 3" xfId="952"/>
    <cellStyle name="Обычный 4 4" xfId="953"/>
    <cellStyle name="Обычный 4 5" xfId="954"/>
    <cellStyle name="Обычный 4 6" xfId="955"/>
    <cellStyle name="Обычный 4 7" xfId="956"/>
    <cellStyle name="Обычный 4 8" xfId="957"/>
    <cellStyle name="Обычный 4 9" xfId="958"/>
    <cellStyle name="Обычный 40" xfId="959"/>
    <cellStyle name="Обычный 42" xfId="960"/>
    <cellStyle name="Обычный 43" xfId="961"/>
    <cellStyle name="Обычный 45" xfId="962"/>
    <cellStyle name="Обычный 5" xfId="963"/>
    <cellStyle name="Обычный 5 10" xfId="964"/>
    <cellStyle name="Обычный 5 11" xfId="965"/>
    <cellStyle name="Обычный 5 12" xfId="966"/>
    <cellStyle name="Обычный 5 13" xfId="967"/>
    <cellStyle name="Обычный 5 14" xfId="968"/>
    <cellStyle name="Обычный 5 15" xfId="969"/>
    <cellStyle name="Обычный 5 16" xfId="970"/>
    <cellStyle name="Обычный 5 17" xfId="971"/>
    <cellStyle name="Обычный 5 18" xfId="972"/>
    <cellStyle name="Обычный 5 19" xfId="973"/>
    <cellStyle name="Обычный 5 2" xfId="974"/>
    <cellStyle name="Обычный 5 2 2" xfId="975"/>
    <cellStyle name="Обычный 5 2 3" xfId="976"/>
    <cellStyle name="Обычный 5 20" xfId="977"/>
    <cellStyle name="Обычный 5 21" xfId="978"/>
    <cellStyle name="Обычный 5 3" xfId="979"/>
    <cellStyle name="Обычный 5 3 2" xfId="980"/>
    <cellStyle name="Обычный 5 3 3" xfId="981"/>
    <cellStyle name="Обычный 5 4" xfId="982"/>
    <cellStyle name="Обычный 5 4 2" xfId="983"/>
    <cellStyle name="Обычный 5 5" xfId="984"/>
    <cellStyle name="Обычный 5 6" xfId="985"/>
    <cellStyle name="Обычный 5 7" xfId="986"/>
    <cellStyle name="Обычный 5 8" xfId="987"/>
    <cellStyle name="Обычный 5 9" xfId="988"/>
    <cellStyle name="Обычный 5_15_06_2014_prinevskoe" xfId="989"/>
    <cellStyle name="Обычный 6" xfId="990"/>
    <cellStyle name="Обычный 6 10" xfId="991"/>
    <cellStyle name="Обычный 6 11" xfId="992"/>
    <cellStyle name="Обычный 6 12" xfId="993"/>
    <cellStyle name="Обычный 6 13" xfId="994"/>
    <cellStyle name="Обычный 6 14" xfId="995"/>
    <cellStyle name="Обычный 6 15" xfId="996"/>
    <cellStyle name="Обычный 6 16" xfId="997"/>
    <cellStyle name="Обычный 6 17" xfId="998"/>
    <cellStyle name="Обычный 6 2" xfId="999"/>
    <cellStyle name="Обычный 6 2 2" xfId="1000"/>
    <cellStyle name="Обычный 6 3" xfId="1001"/>
    <cellStyle name="Обычный 6 4" xfId="1002"/>
    <cellStyle name="Обычный 6 5" xfId="1003"/>
    <cellStyle name="Обычный 6 6" xfId="1004"/>
    <cellStyle name="Обычный 6 7" xfId="1005"/>
    <cellStyle name="Обычный 6 8" xfId="1006"/>
    <cellStyle name="Обычный 6 9" xfId="1007"/>
    <cellStyle name="Обычный 7" xfId="1008"/>
    <cellStyle name="Обычный 7 10" xfId="1009"/>
    <cellStyle name="Обычный 7 11" xfId="1010"/>
    <cellStyle name="Обычный 7 12" xfId="1011"/>
    <cellStyle name="Обычный 7 2" xfId="1012"/>
    <cellStyle name="Обычный 7 3" xfId="1013"/>
    <cellStyle name="Обычный 7 4" xfId="1014"/>
    <cellStyle name="Обычный 7 5" xfId="1015"/>
    <cellStyle name="Обычный 7 6" xfId="1016"/>
    <cellStyle name="Обычный 7 7" xfId="1017"/>
    <cellStyle name="Обычный 7 8" xfId="1018"/>
    <cellStyle name="Обычный 7 9" xfId="1019"/>
    <cellStyle name="Обычный 8" xfId="1020"/>
    <cellStyle name="Обычный 8 2" xfId="1021"/>
    <cellStyle name="Обычный 8 3" xfId="1022"/>
    <cellStyle name="Обычный 8 4" xfId="1023"/>
    <cellStyle name="Обычный 9" xfId="1024"/>
    <cellStyle name="Обычный 9 2" xfId="1025"/>
    <cellStyle name="Обычный_База 2 2 2 2 2 2" xfId="1026"/>
    <cellStyle name="Обычный_База_База1 2_База1 (version 1)" xfId="1027"/>
    <cellStyle name="Обычный_Выездка технические1" xfId="1028"/>
    <cellStyle name="Обычный_Выездка технические1 2" xfId="1029"/>
    <cellStyle name="Обычный_Выездка технические1 2 2" xfId="1030"/>
    <cellStyle name="Обычный_Выездка технические1 3" xfId="1031"/>
    <cellStyle name="Обычный_Выездка технические1 3 2" xfId="1032"/>
    <cellStyle name="Обычный_Измайлово-2003" xfId="1033"/>
    <cellStyle name="Обычный_Измайлово-2003 2" xfId="1034"/>
    <cellStyle name="Обычный_конкур К" xfId="1035"/>
    <cellStyle name="Обычный_конкур1" xfId="1036"/>
    <cellStyle name="Обычный_конкур1 11" xfId="1037"/>
    <cellStyle name="Обычный_конкур1 2 2" xfId="1038"/>
    <cellStyle name="Обычный_конкур1 2 2 2" xfId="1039"/>
    <cellStyle name="Обычный_Лист Microsoft Excel" xfId="1040"/>
    <cellStyle name="Обычный_Лист Microsoft Excel 10" xfId="1041"/>
    <cellStyle name="Обычный_Лист Microsoft Excel 10 2" xfId="1042"/>
    <cellStyle name="Обычный_Лист Microsoft Excel 10 3" xfId="1043"/>
    <cellStyle name="Обычный_Лист Microsoft Excel 11" xfId="1044"/>
    <cellStyle name="Обычный_Лист Microsoft Excel 2" xfId="1045"/>
    <cellStyle name="Обычный_Лист Microsoft Excel 2 12" xfId="1046"/>
    <cellStyle name="Обычный_Лист Microsoft Excel 3" xfId="1047"/>
    <cellStyle name="Обычный_Лист Microsoft Excel 3 2" xfId="1048"/>
    <cellStyle name="Обычный_Орел" xfId="1049"/>
    <cellStyle name="Обычный_Орел 11" xfId="1050"/>
    <cellStyle name="Обычный_Россия (В) юниоры 2_Стартовые 04-06.04.13" xfId="1051"/>
    <cellStyle name="Обычный_Россия (В) юниоры 2_Стартовые 04-06.04.13 4" xfId="1052"/>
    <cellStyle name="Обычный_Форма технических_конкур" xfId="1053"/>
    <cellStyle name="Плохой" xfId="1054"/>
    <cellStyle name="Плохой 2" xfId="1055"/>
    <cellStyle name="Плохой 3" xfId="1056"/>
    <cellStyle name="Плохой 4" xfId="1057"/>
    <cellStyle name="Пояснение" xfId="1058"/>
    <cellStyle name="Пояснение 2" xfId="1059"/>
    <cellStyle name="Пояснение 3" xfId="1060"/>
    <cellStyle name="Примечание" xfId="1061"/>
    <cellStyle name="Примечание 2" xfId="1062"/>
    <cellStyle name="Примечание 3" xfId="1063"/>
    <cellStyle name="Примечание 4" xfId="1064"/>
    <cellStyle name="Примечание 5" xfId="1065"/>
    <cellStyle name="Percent" xfId="1066"/>
    <cellStyle name="Процентный 2" xfId="1067"/>
    <cellStyle name="Связанная ячейка" xfId="1068"/>
    <cellStyle name="Связанная ячейка 2" xfId="1069"/>
    <cellStyle name="Связанная ячейка 3" xfId="1070"/>
    <cellStyle name="Текст предупреждения" xfId="1071"/>
    <cellStyle name="Текст предупреждения 2" xfId="1072"/>
    <cellStyle name="Текст предупреждения 3" xfId="1073"/>
    <cellStyle name="Comma" xfId="1074"/>
    <cellStyle name="Comma [0]" xfId="1075"/>
    <cellStyle name="Финансовый 2" xfId="1076"/>
    <cellStyle name="Финансовый 2 2" xfId="1077"/>
    <cellStyle name="Финансовый 2 2 2" xfId="1078"/>
    <cellStyle name="Финансовый 2 2 2 2" xfId="1079"/>
    <cellStyle name="Финансовый 2 2 3" xfId="1080"/>
    <cellStyle name="Финансовый 2 2 4" xfId="1081"/>
    <cellStyle name="Финансовый 2 2 4 2" xfId="1082"/>
    <cellStyle name="Финансовый 2 2 5" xfId="1083"/>
    <cellStyle name="Финансовый 2 2 5 2" xfId="1084"/>
    <cellStyle name="Финансовый 2 2 6" xfId="1085"/>
    <cellStyle name="Финансовый 2 2 6 2" xfId="1086"/>
    <cellStyle name="Финансовый 2 3" xfId="1087"/>
    <cellStyle name="Финансовый 2 3 2" xfId="1088"/>
    <cellStyle name="Финансовый 2 4" xfId="1089"/>
    <cellStyle name="Финансовый 2 4 2" xfId="1090"/>
    <cellStyle name="Финансовый 3" xfId="1091"/>
    <cellStyle name="Финансовый 3 2" xfId="1092"/>
    <cellStyle name="Финансовый 4" xfId="1093"/>
    <cellStyle name="Хороший" xfId="1094"/>
    <cellStyle name="Хороший 2" xfId="1095"/>
    <cellStyle name="Хороший 3" xfId="1096"/>
    <cellStyle name="Хороший 4" xfId="1097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542925</xdr:colOff>
      <xdr:row>1</xdr:row>
      <xdr:rowOff>95250</xdr:rowOff>
    </xdr:to>
    <xdr:pic>
      <xdr:nvPicPr>
        <xdr:cNvPr id="1" name="Picture 9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1190625</xdr:colOff>
      <xdr:row>0</xdr:row>
      <xdr:rowOff>0</xdr:rowOff>
    </xdr:from>
    <xdr:to>
      <xdr:col>11</xdr:col>
      <xdr:colOff>828675</xdr:colOff>
      <xdr:row>2</xdr:row>
      <xdr:rowOff>76200</xdr:rowOff>
    </xdr:to>
    <xdr:pic>
      <xdr:nvPicPr>
        <xdr:cNvPr id="2" name="Рисунок 39" descr="виннер лого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20225" y="0"/>
          <a:ext cx="13144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647700</xdr:colOff>
      <xdr:row>1</xdr:row>
      <xdr:rowOff>133350</xdr:rowOff>
    </xdr:to>
    <xdr:pic>
      <xdr:nvPicPr>
        <xdr:cNvPr id="1" name="Picture 9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191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76200</xdr:colOff>
      <xdr:row>0</xdr:row>
      <xdr:rowOff>114300</xdr:rowOff>
    </xdr:from>
    <xdr:to>
      <xdr:col>26</xdr:col>
      <xdr:colOff>323850</xdr:colOff>
      <xdr:row>3</xdr:row>
      <xdr:rowOff>47625</xdr:rowOff>
    </xdr:to>
    <xdr:pic>
      <xdr:nvPicPr>
        <xdr:cNvPr id="2" name="Рисунок 39" descr="виннер лого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30350" y="114300"/>
          <a:ext cx="13144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647700</xdr:colOff>
      <xdr:row>1</xdr:row>
      <xdr:rowOff>133350</xdr:rowOff>
    </xdr:to>
    <xdr:pic>
      <xdr:nvPicPr>
        <xdr:cNvPr id="1" name="Picture 9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191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428625</xdr:colOff>
      <xdr:row>0</xdr:row>
      <xdr:rowOff>95250</xdr:rowOff>
    </xdr:from>
    <xdr:to>
      <xdr:col>16</xdr:col>
      <xdr:colOff>371475</xdr:colOff>
      <xdr:row>3</xdr:row>
      <xdr:rowOff>28575</xdr:rowOff>
    </xdr:to>
    <xdr:pic>
      <xdr:nvPicPr>
        <xdr:cNvPr id="2" name="Рисунок 39" descr="виннер лого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34625" y="95250"/>
          <a:ext cx="13144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647700</xdr:colOff>
      <xdr:row>1</xdr:row>
      <xdr:rowOff>133350</xdr:rowOff>
    </xdr:to>
    <xdr:pic>
      <xdr:nvPicPr>
        <xdr:cNvPr id="3" name="Picture 9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191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676275</xdr:colOff>
      <xdr:row>2</xdr:row>
      <xdr:rowOff>209550</xdr:rowOff>
    </xdr:to>
    <xdr:pic>
      <xdr:nvPicPr>
        <xdr:cNvPr id="1" name="Picture 9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096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200025</xdr:colOff>
      <xdr:row>0</xdr:row>
      <xdr:rowOff>57150</xdr:rowOff>
    </xdr:from>
    <xdr:to>
      <xdr:col>24</xdr:col>
      <xdr:colOff>438150</xdr:colOff>
      <xdr:row>4</xdr:row>
      <xdr:rowOff>9525</xdr:rowOff>
    </xdr:to>
    <xdr:pic>
      <xdr:nvPicPr>
        <xdr:cNvPr id="2" name="Рисунок 39" descr="виннер лого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620625" y="57150"/>
          <a:ext cx="13049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676275</xdr:colOff>
      <xdr:row>2</xdr:row>
      <xdr:rowOff>209550</xdr:rowOff>
    </xdr:to>
    <xdr:pic>
      <xdr:nvPicPr>
        <xdr:cNvPr id="1" name="Picture 9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096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9525</xdr:colOff>
      <xdr:row>0</xdr:row>
      <xdr:rowOff>190500</xdr:rowOff>
    </xdr:from>
    <xdr:to>
      <xdr:col>25</xdr:col>
      <xdr:colOff>257175</xdr:colOff>
      <xdr:row>4</xdr:row>
      <xdr:rowOff>190500</xdr:rowOff>
    </xdr:to>
    <xdr:pic>
      <xdr:nvPicPr>
        <xdr:cNvPr id="2" name="Рисунок 39" descr="виннер лого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211175" y="190500"/>
          <a:ext cx="13144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123825</xdr:rowOff>
    </xdr:from>
    <xdr:to>
      <xdr:col>3</xdr:col>
      <xdr:colOff>828675</xdr:colOff>
      <xdr:row>2</xdr:row>
      <xdr:rowOff>47625</xdr:rowOff>
    </xdr:to>
    <xdr:pic>
      <xdr:nvPicPr>
        <xdr:cNvPr id="1" name="Picture 9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23825"/>
          <a:ext cx="10191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38100</xdr:colOff>
      <xdr:row>0</xdr:row>
      <xdr:rowOff>95250</xdr:rowOff>
    </xdr:from>
    <xdr:to>
      <xdr:col>25</xdr:col>
      <xdr:colOff>285750</xdr:colOff>
      <xdr:row>3</xdr:row>
      <xdr:rowOff>28575</xdr:rowOff>
    </xdr:to>
    <xdr:pic>
      <xdr:nvPicPr>
        <xdr:cNvPr id="2" name="Рисунок 39" descr="виннер лого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15850" y="95250"/>
          <a:ext cx="13144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123825</xdr:rowOff>
    </xdr:from>
    <xdr:to>
      <xdr:col>3</xdr:col>
      <xdr:colOff>828675</xdr:colOff>
      <xdr:row>2</xdr:row>
      <xdr:rowOff>47625</xdr:rowOff>
    </xdr:to>
    <xdr:pic>
      <xdr:nvPicPr>
        <xdr:cNvPr id="1" name="Picture 9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23825"/>
          <a:ext cx="10191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38100</xdr:colOff>
      <xdr:row>0</xdr:row>
      <xdr:rowOff>152400</xdr:rowOff>
    </xdr:from>
    <xdr:to>
      <xdr:col>25</xdr:col>
      <xdr:colOff>285750</xdr:colOff>
      <xdr:row>3</xdr:row>
      <xdr:rowOff>85725</xdr:rowOff>
    </xdr:to>
    <xdr:pic>
      <xdr:nvPicPr>
        <xdr:cNvPr id="2" name="Рисунок 39" descr="виннер лого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15850" y="152400"/>
          <a:ext cx="13144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685800</xdr:colOff>
      <xdr:row>1</xdr:row>
      <xdr:rowOff>228600</xdr:rowOff>
    </xdr:to>
    <xdr:pic>
      <xdr:nvPicPr>
        <xdr:cNvPr id="1" name="Picture 9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191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123825</xdr:colOff>
      <xdr:row>0</xdr:row>
      <xdr:rowOff>28575</xdr:rowOff>
    </xdr:from>
    <xdr:to>
      <xdr:col>19</xdr:col>
      <xdr:colOff>247650</xdr:colOff>
      <xdr:row>2</xdr:row>
      <xdr:rowOff>133350</xdr:rowOff>
    </xdr:to>
    <xdr:pic>
      <xdr:nvPicPr>
        <xdr:cNvPr id="2" name="Рисунок 39" descr="виннер лого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91800" y="28575"/>
          <a:ext cx="11334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685800</xdr:colOff>
      <xdr:row>2</xdr:row>
      <xdr:rowOff>28575</xdr:rowOff>
    </xdr:to>
    <xdr:pic>
      <xdr:nvPicPr>
        <xdr:cNvPr id="1" name="Picture 9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191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19050</xdr:colOff>
      <xdr:row>0</xdr:row>
      <xdr:rowOff>190500</xdr:rowOff>
    </xdr:from>
    <xdr:to>
      <xdr:col>25</xdr:col>
      <xdr:colOff>266700</xdr:colOff>
      <xdr:row>3</xdr:row>
      <xdr:rowOff>247650</xdr:rowOff>
    </xdr:to>
    <xdr:pic>
      <xdr:nvPicPr>
        <xdr:cNvPr id="2" name="Рисунок 39" descr="виннер лого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30125" y="190500"/>
          <a:ext cx="13144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647700</xdr:colOff>
      <xdr:row>1</xdr:row>
      <xdr:rowOff>133350</xdr:rowOff>
    </xdr:to>
    <xdr:pic>
      <xdr:nvPicPr>
        <xdr:cNvPr id="1" name="Picture 9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191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257175</xdr:colOff>
      <xdr:row>0</xdr:row>
      <xdr:rowOff>123825</xdr:rowOff>
    </xdr:from>
    <xdr:to>
      <xdr:col>26</xdr:col>
      <xdr:colOff>209550</xdr:colOff>
      <xdr:row>3</xdr:row>
      <xdr:rowOff>57150</xdr:rowOff>
    </xdr:to>
    <xdr:pic>
      <xdr:nvPicPr>
        <xdr:cNvPr id="2" name="Рисунок 39" descr="виннер лого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16050" y="123825"/>
          <a:ext cx="13144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647700</xdr:colOff>
      <xdr:row>1</xdr:row>
      <xdr:rowOff>133350</xdr:rowOff>
    </xdr:to>
    <xdr:pic>
      <xdr:nvPicPr>
        <xdr:cNvPr id="3" name="Picture 9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191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647700</xdr:colOff>
      <xdr:row>1</xdr:row>
      <xdr:rowOff>133350</xdr:rowOff>
    </xdr:to>
    <xdr:pic>
      <xdr:nvPicPr>
        <xdr:cNvPr id="1" name="Picture 9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191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76200</xdr:colOff>
      <xdr:row>0</xdr:row>
      <xdr:rowOff>238125</xdr:rowOff>
    </xdr:from>
    <xdr:to>
      <xdr:col>26</xdr:col>
      <xdr:colOff>333375</xdr:colOff>
      <xdr:row>3</xdr:row>
      <xdr:rowOff>171450</xdr:rowOff>
    </xdr:to>
    <xdr:pic>
      <xdr:nvPicPr>
        <xdr:cNvPr id="2" name="Рисунок 39" descr="виннер лого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63700" y="238125"/>
          <a:ext cx="13239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647700</xdr:colOff>
      <xdr:row>1</xdr:row>
      <xdr:rowOff>133350</xdr:rowOff>
    </xdr:to>
    <xdr:pic>
      <xdr:nvPicPr>
        <xdr:cNvPr id="1" name="Picture 9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191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180975</xdr:colOff>
      <xdr:row>0</xdr:row>
      <xdr:rowOff>190500</xdr:rowOff>
    </xdr:from>
    <xdr:to>
      <xdr:col>26</xdr:col>
      <xdr:colOff>276225</xdr:colOff>
      <xdr:row>3</xdr:row>
      <xdr:rowOff>9525</xdr:rowOff>
    </xdr:to>
    <xdr:pic>
      <xdr:nvPicPr>
        <xdr:cNvPr id="2" name="Рисунок 39" descr="виннер лого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35125" y="190500"/>
          <a:ext cx="11620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647700</xdr:colOff>
      <xdr:row>1</xdr:row>
      <xdr:rowOff>133350</xdr:rowOff>
    </xdr:to>
    <xdr:pic>
      <xdr:nvPicPr>
        <xdr:cNvPr id="1" name="Picture 9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191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438150</xdr:colOff>
      <xdr:row>0</xdr:row>
      <xdr:rowOff>47625</xdr:rowOff>
    </xdr:from>
    <xdr:to>
      <xdr:col>16</xdr:col>
      <xdr:colOff>381000</xdr:colOff>
      <xdr:row>2</xdr:row>
      <xdr:rowOff>180975</xdr:rowOff>
    </xdr:to>
    <xdr:pic>
      <xdr:nvPicPr>
        <xdr:cNvPr id="2" name="Рисунок 39" descr="виннер лого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44150" y="47625"/>
          <a:ext cx="13144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647700</xdr:colOff>
      <xdr:row>1</xdr:row>
      <xdr:rowOff>133350</xdr:rowOff>
    </xdr:to>
    <xdr:pic>
      <xdr:nvPicPr>
        <xdr:cNvPr id="3" name="Picture 9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191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5"/>
  <sheetViews>
    <sheetView tabSelected="1" view="pageBreakPreview" zoomScale="75" zoomScaleSheetLayoutView="75" zoomScalePageLayoutView="0" workbookViewId="0" topLeftCell="A1">
      <pane ySplit="6" topLeftCell="A7" activePane="bottomLeft" state="frozen"/>
      <selection pane="topLeft" activeCell="A1" sqref="A1"/>
      <selection pane="bottomLeft" activeCell="N10" sqref="N10"/>
    </sheetView>
  </sheetViews>
  <sheetFormatPr defaultColWidth="9.140625" defaultRowHeight="12.75"/>
  <cols>
    <col min="1" max="1" width="5.57421875" style="50" customWidth="1"/>
    <col min="2" max="3" width="4.28125" style="50" hidden="1" customWidth="1"/>
    <col min="4" max="4" width="19.57421875" style="48" customWidth="1"/>
    <col min="5" max="5" width="9.140625" style="48" customWidth="1"/>
    <col min="6" max="6" width="6.28125" style="48" customWidth="1"/>
    <col min="7" max="7" width="35.57421875" style="48" customWidth="1"/>
    <col min="8" max="8" width="10.8515625" style="48" customWidth="1"/>
    <col min="9" max="9" width="19.7109375" style="51" customWidth="1"/>
    <col min="10" max="10" width="16.7109375" style="51" customWidth="1"/>
    <col min="11" max="11" width="25.140625" style="52" customWidth="1"/>
    <col min="12" max="12" width="14.140625" style="48" customWidth="1"/>
    <col min="13" max="16384" width="9.140625" style="48" customWidth="1"/>
  </cols>
  <sheetData>
    <row r="1" spans="1:12" s="60" customFormat="1" ht="39" customHeight="1">
      <c r="A1" s="208" t="s">
        <v>72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</row>
    <row r="2" spans="1:12" s="60" customFormat="1" ht="33.75" customHeight="1">
      <c r="A2" s="209" t="s">
        <v>192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</row>
    <row r="3" spans="1:12" ht="15.75" customHeight="1">
      <c r="A3" s="209" t="s">
        <v>243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</row>
    <row r="4" spans="1:12" s="65" customFormat="1" ht="15" customHeight="1">
      <c r="A4" s="210" t="s">
        <v>0</v>
      </c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</row>
    <row r="5" spans="1:12" s="49" customFormat="1" ht="17.25" customHeight="1">
      <c r="A5" s="92" t="s">
        <v>73</v>
      </c>
      <c r="B5" s="61"/>
      <c r="C5" s="61"/>
      <c r="D5" s="62"/>
      <c r="E5" s="62"/>
      <c r="F5" s="62"/>
      <c r="G5" s="63"/>
      <c r="H5" s="63"/>
      <c r="I5" s="64"/>
      <c r="J5" s="64"/>
      <c r="K5" s="65"/>
      <c r="L5" s="70" t="s">
        <v>195</v>
      </c>
    </row>
    <row r="6" spans="1:12" s="69" customFormat="1" ht="57.75" customHeight="1">
      <c r="A6" s="66" t="s">
        <v>1</v>
      </c>
      <c r="B6" s="66" t="s">
        <v>2</v>
      </c>
      <c r="C6" s="66" t="s">
        <v>13</v>
      </c>
      <c r="D6" s="67" t="s">
        <v>11</v>
      </c>
      <c r="E6" s="67" t="s">
        <v>3</v>
      </c>
      <c r="F6" s="66" t="s">
        <v>14</v>
      </c>
      <c r="G6" s="67" t="s">
        <v>12</v>
      </c>
      <c r="H6" s="67" t="s">
        <v>3</v>
      </c>
      <c r="I6" s="67" t="s">
        <v>4</v>
      </c>
      <c r="J6" s="67" t="s">
        <v>5</v>
      </c>
      <c r="K6" s="67" t="s">
        <v>6</v>
      </c>
      <c r="L6" s="67" t="s">
        <v>7</v>
      </c>
    </row>
    <row r="7" spans="1:12" s="152" customFormat="1" ht="39" customHeight="1">
      <c r="A7" s="257">
        <v>1</v>
      </c>
      <c r="B7" s="257"/>
      <c r="C7" s="257"/>
      <c r="D7" s="258" t="s">
        <v>309</v>
      </c>
      <c r="E7" s="259" t="s">
        <v>139</v>
      </c>
      <c r="F7" s="260" t="s">
        <v>8</v>
      </c>
      <c r="G7" s="261" t="s">
        <v>310</v>
      </c>
      <c r="H7" s="262" t="s">
        <v>220</v>
      </c>
      <c r="I7" s="263" t="s">
        <v>134</v>
      </c>
      <c r="J7" s="260" t="s">
        <v>219</v>
      </c>
      <c r="K7" s="264" t="s">
        <v>67</v>
      </c>
      <c r="L7" s="265" t="s">
        <v>39</v>
      </c>
    </row>
    <row r="8" spans="1:15" s="75" customFormat="1" ht="39" customHeight="1">
      <c r="A8" s="257">
        <v>2</v>
      </c>
      <c r="B8" s="257"/>
      <c r="C8" s="257"/>
      <c r="D8" s="258" t="s">
        <v>311</v>
      </c>
      <c r="E8" s="259" t="s">
        <v>83</v>
      </c>
      <c r="F8" s="260" t="s">
        <v>8</v>
      </c>
      <c r="G8" s="261" t="s">
        <v>312</v>
      </c>
      <c r="H8" s="259" t="s">
        <v>132</v>
      </c>
      <c r="I8" s="260" t="s">
        <v>84</v>
      </c>
      <c r="J8" s="260" t="s">
        <v>38</v>
      </c>
      <c r="K8" s="266" t="s">
        <v>68</v>
      </c>
      <c r="L8" s="265" t="s">
        <v>39</v>
      </c>
      <c r="M8" s="152"/>
      <c r="N8" s="152"/>
      <c r="O8" s="152"/>
    </row>
    <row r="9" spans="1:15" s="75" customFormat="1" ht="39" customHeight="1">
      <c r="A9" s="257">
        <v>3</v>
      </c>
      <c r="B9" s="257"/>
      <c r="C9" s="257"/>
      <c r="D9" s="267" t="s">
        <v>313</v>
      </c>
      <c r="E9" s="268" t="s">
        <v>181</v>
      </c>
      <c r="F9" s="269" t="s">
        <v>8</v>
      </c>
      <c r="G9" s="270" t="s">
        <v>314</v>
      </c>
      <c r="H9" s="271" t="s">
        <v>182</v>
      </c>
      <c r="I9" s="264" t="s">
        <v>61</v>
      </c>
      <c r="J9" s="264" t="s">
        <v>66</v>
      </c>
      <c r="K9" s="264" t="s">
        <v>67</v>
      </c>
      <c r="L9" s="265" t="s">
        <v>39</v>
      </c>
      <c r="M9" s="152"/>
      <c r="N9" s="152"/>
      <c r="O9" s="152"/>
    </row>
    <row r="10" spans="1:15" s="75" customFormat="1" ht="39" customHeight="1">
      <c r="A10" s="257">
        <v>4</v>
      </c>
      <c r="B10" s="272"/>
      <c r="C10" s="272"/>
      <c r="D10" s="273" t="s">
        <v>315</v>
      </c>
      <c r="E10" s="259" t="s">
        <v>148</v>
      </c>
      <c r="F10" s="260" t="s">
        <v>9</v>
      </c>
      <c r="G10" s="261" t="s">
        <v>316</v>
      </c>
      <c r="H10" s="259" t="s">
        <v>114</v>
      </c>
      <c r="I10" s="260" t="s">
        <v>98</v>
      </c>
      <c r="J10" s="260" t="s">
        <v>98</v>
      </c>
      <c r="K10" s="266" t="s">
        <v>112</v>
      </c>
      <c r="L10" s="265" t="s">
        <v>39</v>
      </c>
      <c r="M10" s="152"/>
      <c r="N10" s="152"/>
      <c r="O10" s="152"/>
    </row>
    <row r="11" spans="1:15" s="75" customFormat="1" ht="39" customHeight="1">
      <c r="A11" s="257">
        <v>5</v>
      </c>
      <c r="B11" s="272"/>
      <c r="C11" s="272"/>
      <c r="D11" s="274" t="s">
        <v>317</v>
      </c>
      <c r="E11" s="275" t="s">
        <v>285</v>
      </c>
      <c r="F11" s="276" t="s">
        <v>8</v>
      </c>
      <c r="G11" s="277" t="s">
        <v>318</v>
      </c>
      <c r="H11" s="278" t="s">
        <v>287</v>
      </c>
      <c r="I11" s="279" t="s">
        <v>288</v>
      </c>
      <c r="J11" s="280" t="s">
        <v>162</v>
      </c>
      <c r="K11" s="276" t="s">
        <v>163</v>
      </c>
      <c r="L11" s="265" t="s">
        <v>39</v>
      </c>
      <c r="M11" s="152"/>
      <c r="N11" s="152"/>
      <c r="O11" s="152"/>
    </row>
    <row r="12" spans="1:15" s="75" customFormat="1" ht="39" customHeight="1">
      <c r="A12" s="257">
        <v>6</v>
      </c>
      <c r="B12" s="272"/>
      <c r="C12" s="272"/>
      <c r="D12" s="258" t="s">
        <v>319</v>
      </c>
      <c r="E12" s="259" t="s">
        <v>292</v>
      </c>
      <c r="F12" s="260">
        <v>2</v>
      </c>
      <c r="G12" s="281" t="s">
        <v>320</v>
      </c>
      <c r="H12" s="282" t="s">
        <v>110</v>
      </c>
      <c r="I12" s="283" t="s">
        <v>111</v>
      </c>
      <c r="J12" s="284" t="s">
        <v>98</v>
      </c>
      <c r="K12" s="285" t="s">
        <v>99</v>
      </c>
      <c r="L12" s="265" t="s">
        <v>39</v>
      </c>
      <c r="M12" s="152"/>
      <c r="N12" s="152"/>
      <c r="O12" s="152"/>
    </row>
    <row r="13" spans="1:15" s="75" customFormat="1" ht="39" customHeight="1">
      <c r="A13" s="257">
        <v>7</v>
      </c>
      <c r="B13" s="272"/>
      <c r="C13" s="272"/>
      <c r="D13" s="286" t="s">
        <v>321</v>
      </c>
      <c r="E13" s="275" t="s">
        <v>106</v>
      </c>
      <c r="F13" s="287" t="s">
        <v>8</v>
      </c>
      <c r="G13" s="288" t="s">
        <v>322</v>
      </c>
      <c r="H13" s="289" t="s">
        <v>108</v>
      </c>
      <c r="I13" s="283" t="s">
        <v>98</v>
      </c>
      <c r="J13" s="290" t="s">
        <v>98</v>
      </c>
      <c r="K13" s="291" t="s">
        <v>112</v>
      </c>
      <c r="L13" s="265" t="s">
        <v>39</v>
      </c>
      <c r="M13" s="152"/>
      <c r="N13" s="152"/>
      <c r="O13" s="152"/>
    </row>
    <row r="14" spans="1:15" s="75" customFormat="1" ht="39" customHeight="1">
      <c r="A14" s="257">
        <v>8</v>
      </c>
      <c r="B14" s="272"/>
      <c r="C14" s="272"/>
      <c r="D14" s="258" t="s">
        <v>323</v>
      </c>
      <c r="E14" s="259" t="s">
        <v>197</v>
      </c>
      <c r="F14" s="260" t="s">
        <v>8</v>
      </c>
      <c r="G14" s="261" t="s">
        <v>324</v>
      </c>
      <c r="H14" s="259" t="s">
        <v>198</v>
      </c>
      <c r="I14" s="260" t="s">
        <v>199</v>
      </c>
      <c r="J14" s="260" t="s">
        <v>307</v>
      </c>
      <c r="K14" s="276" t="s">
        <v>200</v>
      </c>
      <c r="L14" s="265" t="s">
        <v>39</v>
      </c>
      <c r="M14" s="152"/>
      <c r="N14" s="152"/>
      <c r="O14" s="152"/>
    </row>
    <row r="15" spans="1:15" s="75" customFormat="1" ht="39" customHeight="1">
      <c r="A15" s="257">
        <v>9</v>
      </c>
      <c r="B15" s="272"/>
      <c r="C15" s="272"/>
      <c r="D15" s="258" t="s">
        <v>325</v>
      </c>
      <c r="E15" s="259" t="s">
        <v>97</v>
      </c>
      <c r="F15" s="260" t="s">
        <v>9</v>
      </c>
      <c r="G15" s="261" t="s">
        <v>326</v>
      </c>
      <c r="H15" s="292" t="s">
        <v>144</v>
      </c>
      <c r="I15" s="260" t="s">
        <v>98</v>
      </c>
      <c r="J15" s="260" t="s">
        <v>98</v>
      </c>
      <c r="K15" s="285" t="s">
        <v>119</v>
      </c>
      <c r="L15" s="265" t="s">
        <v>39</v>
      </c>
      <c r="M15" s="152"/>
      <c r="N15" s="152"/>
      <c r="O15" s="152"/>
    </row>
    <row r="16" spans="1:15" s="75" customFormat="1" ht="39" customHeight="1">
      <c r="A16" s="257">
        <v>10</v>
      </c>
      <c r="B16" s="272"/>
      <c r="C16" s="272"/>
      <c r="D16" s="286" t="s">
        <v>327</v>
      </c>
      <c r="E16" s="268" t="s">
        <v>169</v>
      </c>
      <c r="F16" s="290" t="s">
        <v>170</v>
      </c>
      <c r="G16" s="293" t="s">
        <v>328</v>
      </c>
      <c r="H16" s="268" t="s">
        <v>215</v>
      </c>
      <c r="I16" s="290" t="s">
        <v>216</v>
      </c>
      <c r="J16" s="290" t="s">
        <v>164</v>
      </c>
      <c r="K16" s="285" t="s">
        <v>171</v>
      </c>
      <c r="L16" s="265" t="s">
        <v>39</v>
      </c>
      <c r="M16" s="152"/>
      <c r="N16" s="152"/>
      <c r="O16" s="152"/>
    </row>
    <row r="17" spans="1:15" s="75" customFormat="1" ht="39" customHeight="1">
      <c r="A17" s="257">
        <v>11</v>
      </c>
      <c r="B17" s="272"/>
      <c r="C17" s="272"/>
      <c r="D17" s="294" t="s">
        <v>329</v>
      </c>
      <c r="E17" s="275" t="s">
        <v>165</v>
      </c>
      <c r="F17" s="283" t="s">
        <v>8</v>
      </c>
      <c r="G17" s="270" t="s">
        <v>330</v>
      </c>
      <c r="H17" s="271" t="s">
        <v>88</v>
      </c>
      <c r="I17" s="264" t="s">
        <v>89</v>
      </c>
      <c r="J17" s="264" t="s">
        <v>85</v>
      </c>
      <c r="K17" s="264" t="s">
        <v>67</v>
      </c>
      <c r="L17" s="265" t="s">
        <v>39</v>
      </c>
      <c r="M17" s="152"/>
      <c r="N17" s="152"/>
      <c r="O17" s="152"/>
    </row>
    <row r="18" spans="1:15" s="75" customFormat="1" ht="39" customHeight="1">
      <c r="A18" s="257">
        <v>12</v>
      </c>
      <c r="B18" s="272"/>
      <c r="C18" s="272"/>
      <c r="D18" s="294" t="s">
        <v>329</v>
      </c>
      <c r="E18" s="275" t="s">
        <v>165</v>
      </c>
      <c r="F18" s="283" t="s">
        <v>8</v>
      </c>
      <c r="G18" s="270" t="s">
        <v>331</v>
      </c>
      <c r="H18" s="271" t="s">
        <v>133</v>
      </c>
      <c r="I18" s="264" t="s">
        <v>134</v>
      </c>
      <c r="J18" s="264" t="s">
        <v>85</v>
      </c>
      <c r="K18" s="264" t="s">
        <v>67</v>
      </c>
      <c r="L18" s="265" t="s">
        <v>39</v>
      </c>
      <c r="M18" s="152"/>
      <c r="N18" s="152"/>
      <c r="O18" s="152"/>
    </row>
    <row r="19" spans="1:15" s="75" customFormat="1" ht="39" customHeight="1">
      <c r="A19" s="257">
        <v>13</v>
      </c>
      <c r="B19" s="272"/>
      <c r="C19" s="272"/>
      <c r="D19" s="295" t="s">
        <v>332</v>
      </c>
      <c r="E19" s="259" t="s">
        <v>121</v>
      </c>
      <c r="F19" s="264" t="s">
        <v>8</v>
      </c>
      <c r="G19" s="288" t="s">
        <v>333</v>
      </c>
      <c r="H19" s="296" t="s">
        <v>103</v>
      </c>
      <c r="I19" s="264" t="s">
        <v>104</v>
      </c>
      <c r="J19" s="260" t="s">
        <v>98</v>
      </c>
      <c r="K19" s="266" t="s">
        <v>105</v>
      </c>
      <c r="L19" s="265" t="s">
        <v>39</v>
      </c>
      <c r="M19" s="152"/>
      <c r="N19" s="152"/>
      <c r="O19" s="152"/>
    </row>
    <row r="20" spans="1:15" s="75" customFormat="1" ht="39" customHeight="1">
      <c r="A20" s="257">
        <v>14</v>
      </c>
      <c r="B20" s="272"/>
      <c r="C20" s="272"/>
      <c r="D20" s="294" t="s">
        <v>334</v>
      </c>
      <c r="E20" s="259" t="s">
        <v>177</v>
      </c>
      <c r="F20" s="264" t="s">
        <v>8</v>
      </c>
      <c r="G20" s="297" t="s">
        <v>335</v>
      </c>
      <c r="H20" s="298" t="s">
        <v>146</v>
      </c>
      <c r="I20" s="283" t="s">
        <v>98</v>
      </c>
      <c r="J20" s="266" t="s">
        <v>98</v>
      </c>
      <c r="K20" s="266" t="s">
        <v>105</v>
      </c>
      <c r="L20" s="265" t="s">
        <v>39</v>
      </c>
      <c r="M20" s="152"/>
      <c r="N20" s="152"/>
      <c r="O20" s="152"/>
    </row>
    <row r="21" spans="1:15" s="75" customFormat="1" ht="39" customHeight="1">
      <c r="A21" s="257">
        <v>15</v>
      </c>
      <c r="B21" s="272"/>
      <c r="C21" s="272"/>
      <c r="D21" s="294" t="s">
        <v>336</v>
      </c>
      <c r="E21" s="259" t="s">
        <v>101</v>
      </c>
      <c r="F21" s="264">
        <v>3</v>
      </c>
      <c r="G21" s="288" t="s">
        <v>333</v>
      </c>
      <c r="H21" s="296" t="s">
        <v>103</v>
      </c>
      <c r="I21" s="264" t="s">
        <v>104</v>
      </c>
      <c r="J21" s="266" t="s">
        <v>98</v>
      </c>
      <c r="K21" s="285" t="s">
        <v>119</v>
      </c>
      <c r="L21" s="265" t="s">
        <v>39</v>
      </c>
      <c r="M21" s="152"/>
      <c r="N21" s="152"/>
      <c r="O21" s="152"/>
    </row>
    <row r="22" spans="1:15" s="75" customFormat="1" ht="39" customHeight="1">
      <c r="A22" s="257">
        <v>16</v>
      </c>
      <c r="B22" s="272"/>
      <c r="C22" s="272"/>
      <c r="D22" s="295" t="s">
        <v>337</v>
      </c>
      <c r="E22" s="259" t="s">
        <v>118</v>
      </c>
      <c r="F22" s="264" t="s">
        <v>8</v>
      </c>
      <c r="G22" s="288" t="s">
        <v>333</v>
      </c>
      <c r="H22" s="296" t="s">
        <v>103</v>
      </c>
      <c r="I22" s="264" t="s">
        <v>104</v>
      </c>
      <c r="J22" s="266" t="s">
        <v>98</v>
      </c>
      <c r="K22" s="285" t="s">
        <v>119</v>
      </c>
      <c r="L22" s="265" t="s">
        <v>39</v>
      </c>
      <c r="M22" s="152"/>
      <c r="N22" s="152"/>
      <c r="O22" s="152"/>
    </row>
    <row r="23" spans="1:15" s="75" customFormat="1" ht="39" customHeight="1">
      <c r="A23" s="257">
        <v>17</v>
      </c>
      <c r="B23" s="272"/>
      <c r="C23" s="272"/>
      <c r="D23" s="299" t="s">
        <v>338</v>
      </c>
      <c r="E23" s="300" t="s">
        <v>290</v>
      </c>
      <c r="F23" s="301" t="s">
        <v>8</v>
      </c>
      <c r="G23" s="302" t="s">
        <v>339</v>
      </c>
      <c r="H23" s="303" t="s">
        <v>282</v>
      </c>
      <c r="I23" s="304" t="s">
        <v>283</v>
      </c>
      <c r="J23" s="304" t="s">
        <v>162</v>
      </c>
      <c r="K23" s="305" t="s">
        <v>284</v>
      </c>
      <c r="L23" s="265" t="s">
        <v>39</v>
      </c>
      <c r="M23" s="152"/>
      <c r="N23" s="152"/>
      <c r="O23" s="152"/>
    </row>
    <row r="24" spans="1:15" s="75" customFormat="1" ht="39" customHeight="1">
      <c r="A24" s="257">
        <v>18</v>
      </c>
      <c r="B24" s="272"/>
      <c r="C24" s="272"/>
      <c r="D24" s="294" t="s">
        <v>340</v>
      </c>
      <c r="E24" s="271" t="s">
        <v>194</v>
      </c>
      <c r="F24" s="264" t="s">
        <v>8</v>
      </c>
      <c r="G24" s="270" t="s">
        <v>331</v>
      </c>
      <c r="H24" s="271" t="s">
        <v>133</v>
      </c>
      <c r="I24" s="264" t="s">
        <v>134</v>
      </c>
      <c r="J24" s="264" t="s">
        <v>48</v>
      </c>
      <c r="K24" s="264" t="s">
        <v>67</v>
      </c>
      <c r="L24" s="265" t="s">
        <v>39</v>
      </c>
      <c r="M24" s="152"/>
      <c r="N24" s="152"/>
      <c r="O24" s="152"/>
    </row>
    <row r="25" spans="1:15" s="75" customFormat="1" ht="39" customHeight="1">
      <c r="A25" s="257">
        <v>19</v>
      </c>
      <c r="B25" s="272"/>
      <c r="C25" s="272"/>
      <c r="D25" s="294" t="s">
        <v>341</v>
      </c>
      <c r="E25" s="271" t="s">
        <v>172</v>
      </c>
      <c r="F25" s="264" t="s">
        <v>8</v>
      </c>
      <c r="G25" s="293" t="s">
        <v>342</v>
      </c>
      <c r="H25" s="271" t="s">
        <v>160</v>
      </c>
      <c r="I25" s="264" t="s">
        <v>161</v>
      </c>
      <c r="J25" s="264" t="s">
        <v>162</v>
      </c>
      <c r="K25" s="276" t="s">
        <v>163</v>
      </c>
      <c r="L25" s="265" t="s">
        <v>39</v>
      </c>
      <c r="M25" s="152"/>
      <c r="N25" s="152"/>
      <c r="O25" s="152"/>
    </row>
    <row r="26" spans="1:15" s="75" customFormat="1" ht="39" customHeight="1">
      <c r="A26" s="257">
        <v>20</v>
      </c>
      <c r="B26" s="272"/>
      <c r="C26" s="272"/>
      <c r="D26" s="294" t="s">
        <v>343</v>
      </c>
      <c r="E26" s="271" t="s">
        <v>80</v>
      </c>
      <c r="F26" s="264" t="s">
        <v>8</v>
      </c>
      <c r="G26" s="270" t="s">
        <v>344</v>
      </c>
      <c r="H26" s="271" t="s">
        <v>94</v>
      </c>
      <c r="I26" s="264" t="s">
        <v>95</v>
      </c>
      <c r="J26" s="264" t="s">
        <v>66</v>
      </c>
      <c r="K26" s="276" t="s">
        <v>86</v>
      </c>
      <c r="L26" s="265" t="s">
        <v>39</v>
      </c>
      <c r="M26" s="152"/>
      <c r="N26" s="152"/>
      <c r="O26" s="152"/>
    </row>
    <row r="27" spans="1:15" s="75" customFormat="1" ht="39" customHeight="1">
      <c r="A27" s="257">
        <v>21</v>
      </c>
      <c r="B27" s="272"/>
      <c r="C27" s="272"/>
      <c r="D27" s="258" t="s">
        <v>345</v>
      </c>
      <c r="E27" s="259" t="s">
        <v>257</v>
      </c>
      <c r="F27" s="260" t="s">
        <v>8</v>
      </c>
      <c r="G27" s="293" t="s">
        <v>346</v>
      </c>
      <c r="H27" s="259" t="s">
        <v>259</v>
      </c>
      <c r="I27" s="260" t="s">
        <v>253</v>
      </c>
      <c r="J27" s="290" t="s">
        <v>253</v>
      </c>
      <c r="K27" s="278" t="s">
        <v>279</v>
      </c>
      <c r="L27" s="265" t="s">
        <v>39</v>
      </c>
      <c r="M27" s="152"/>
      <c r="N27" s="152"/>
      <c r="O27" s="152"/>
    </row>
    <row r="28" spans="1:15" s="75" customFormat="1" ht="39" customHeight="1">
      <c r="A28" s="257">
        <v>22</v>
      </c>
      <c r="B28" s="272"/>
      <c r="C28" s="272"/>
      <c r="D28" s="258" t="s">
        <v>347</v>
      </c>
      <c r="E28" s="259" t="s">
        <v>191</v>
      </c>
      <c r="F28" s="260" t="s">
        <v>8</v>
      </c>
      <c r="G28" s="297" t="s">
        <v>335</v>
      </c>
      <c r="H28" s="298" t="s">
        <v>146</v>
      </c>
      <c r="I28" s="283" t="s">
        <v>98</v>
      </c>
      <c r="J28" s="284" t="s">
        <v>98</v>
      </c>
      <c r="K28" s="266" t="s">
        <v>112</v>
      </c>
      <c r="L28" s="265" t="s">
        <v>39</v>
      </c>
      <c r="M28" s="152"/>
      <c r="N28" s="152"/>
      <c r="O28" s="152"/>
    </row>
    <row r="29" spans="1:15" s="75" customFormat="1" ht="39" customHeight="1">
      <c r="A29" s="257">
        <v>23</v>
      </c>
      <c r="B29" s="272"/>
      <c r="C29" s="272"/>
      <c r="D29" s="258" t="s">
        <v>348</v>
      </c>
      <c r="E29" s="259" t="s">
        <v>205</v>
      </c>
      <c r="F29" s="260" t="s">
        <v>8</v>
      </c>
      <c r="G29" s="261" t="s">
        <v>349</v>
      </c>
      <c r="H29" s="259" t="s">
        <v>203</v>
      </c>
      <c r="I29" s="260" t="s">
        <v>199</v>
      </c>
      <c r="J29" s="260" t="s">
        <v>306</v>
      </c>
      <c r="K29" s="276" t="s">
        <v>200</v>
      </c>
      <c r="L29" s="265" t="s">
        <v>39</v>
      </c>
      <c r="M29" s="152"/>
      <c r="N29" s="152"/>
      <c r="O29" s="152"/>
    </row>
    <row r="30" spans="1:15" s="75" customFormat="1" ht="39" customHeight="1">
      <c r="A30" s="257">
        <v>24</v>
      </c>
      <c r="B30" s="272"/>
      <c r="C30" s="272"/>
      <c r="D30" s="258" t="s">
        <v>350</v>
      </c>
      <c r="E30" s="259" t="s">
        <v>239</v>
      </c>
      <c r="F30" s="260" t="s">
        <v>8</v>
      </c>
      <c r="G30" s="261" t="s">
        <v>351</v>
      </c>
      <c r="H30" s="259" t="s">
        <v>241</v>
      </c>
      <c r="I30" s="260" t="s">
        <v>137</v>
      </c>
      <c r="J30" s="260" t="s">
        <v>137</v>
      </c>
      <c r="K30" s="266" t="s">
        <v>242</v>
      </c>
      <c r="L30" s="265" t="s">
        <v>39</v>
      </c>
      <c r="M30" s="152"/>
      <c r="N30" s="152"/>
      <c r="O30" s="152"/>
    </row>
    <row r="31" spans="1:15" s="75" customFormat="1" ht="39" customHeight="1">
      <c r="A31" s="257">
        <v>25</v>
      </c>
      <c r="B31" s="272"/>
      <c r="C31" s="272"/>
      <c r="D31" s="258" t="s">
        <v>352</v>
      </c>
      <c r="E31" s="259" t="s">
        <v>262</v>
      </c>
      <c r="F31" s="260" t="s">
        <v>8</v>
      </c>
      <c r="G31" s="293" t="s">
        <v>346</v>
      </c>
      <c r="H31" s="259" t="s">
        <v>259</v>
      </c>
      <c r="I31" s="260" t="s">
        <v>253</v>
      </c>
      <c r="J31" s="290" t="s">
        <v>263</v>
      </c>
      <c r="K31" s="278" t="s">
        <v>279</v>
      </c>
      <c r="L31" s="265" t="s">
        <v>39</v>
      </c>
      <c r="M31" s="152"/>
      <c r="N31" s="152"/>
      <c r="O31" s="152"/>
    </row>
    <row r="32" spans="1:15" s="75" customFormat="1" ht="39" customHeight="1">
      <c r="A32" s="257">
        <v>26</v>
      </c>
      <c r="B32" s="272"/>
      <c r="C32" s="272"/>
      <c r="D32" s="286" t="s">
        <v>353</v>
      </c>
      <c r="E32" s="268" t="s">
        <v>218</v>
      </c>
      <c r="F32" s="290">
        <v>2</v>
      </c>
      <c r="G32" s="293" t="s">
        <v>328</v>
      </c>
      <c r="H32" s="268" t="s">
        <v>215</v>
      </c>
      <c r="I32" s="290" t="s">
        <v>216</v>
      </c>
      <c r="J32" s="290" t="s">
        <v>164</v>
      </c>
      <c r="K32" s="291" t="s">
        <v>175</v>
      </c>
      <c r="L32" s="265" t="s">
        <v>39</v>
      </c>
      <c r="M32" s="152"/>
      <c r="N32" s="152"/>
      <c r="O32" s="152"/>
    </row>
    <row r="33" spans="1:15" s="75" customFormat="1" ht="39" customHeight="1">
      <c r="A33" s="257">
        <v>27</v>
      </c>
      <c r="B33" s="272"/>
      <c r="C33" s="272"/>
      <c r="D33" s="286" t="s">
        <v>354</v>
      </c>
      <c r="E33" s="268" t="s">
        <v>222</v>
      </c>
      <c r="F33" s="290" t="s">
        <v>8</v>
      </c>
      <c r="G33" s="293" t="s">
        <v>355</v>
      </c>
      <c r="H33" s="268" t="s">
        <v>224</v>
      </c>
      <c r="I33" s="290" t="s">
        <v>225</v>
      </c>
      <c r="J33" s="290" t="s">
        <v>38</v>
      </c>
      <c r="K33" s="291" t="s">
        <v>226</v>
      </c>
      <c r="L33" s="265" t="s">
        <v>39</v>
      </c>
      <c r="M33" s="152"/>
      <c r="N33" s="152"/>
      <c r="O33" s="152"/>
    </row>
    <row r="34" spans="1:15" s="75" customFormat="1" ht="39" customHeight="1">
      <c r="A34" s="257">
        <v>28</v>
      </c>
      <c r="B34" s="272"/>
      <c r="C34" s="272"/>
      <c r="D34" s="258" t="s">
        <v>356</v>
      </c>
      <c r="E34" s="259" t="s">
        <v>202</v>
      </c>
      <c r="F34" s="260" t="s">
        <v>8</v>
      </c>
      <c r="G34" s="261" t="s">
        <v>324</v>
      </c>
      <c r="H34" s="259" t="s">
        <v>198</v>
      </c>
      <c r="I34" s="260" t="s">
        <v>199</v>
      </c>
      <c r="J34" s="260" t="s">
        <v>307</v>
      </c>
      <c r="K34" s="276" t="s">
        <v>200</v>
      </c>
      <c r="L34" s="265" t="s">
        <v>39</v>
      </c>
      <c r="M34" s="152"/>
      <c r="N34" s="152"/>
      <c r="O34" s="152"/>
    </row>
    <row r="35" spans="1:15" s="75" customFormat="1" ht="39" customHeight="1">
      <c r="A35" s="257">
        <v>29</v>
      </c>
      <c r="B35" s="272"/>
      <c r="C35" s="272"/>
      <c r="D35" s="258" t="s">
        <v>357</v>
      </c>
      <c r="E35" s="259" t="s">
        <v>266</v>
      </c>
      <c r="F35" s="260" t="s">
        <v>8</v>
      </c>
      <c r="G35" s="261" t="s">
        <v>358</v>
      </c>
      <c r="H35" s="259" t="s">
        <v>268</v>
      </c>
      <c r="I35" s="260" t="s">
        <v>269</v>
      </c>
      <c r="J35" s="260" t="s">
        <v>270</v>
      </c>
      <c r="K35" s="276" t="s">
        <v>271</v>
      </c>
      <c r="L35" s="265" t="s">
        <v>39</v>
      </c>
      <c r="M35" s="152"/>
      <c r="N35" s="152"/>
      <c r="O35" s="152"/>
    </row>
    <row r="36" spans="1:15" s="75" customFormat="1" ht="39" customHeight="1">
      <c r="A36" s="257">
        <v>30</v>
      </c>
      <c r="B36" s="272"/>
      <c r="C36" s="272"/>
      <c r="D36" s="286" t="s">
        <v>359</v>
      </c>
      <c r="E36" s="268" t="s">
        <v>230</v>
      </c>
      <c r="F36" s="290" t="s">
        <v>8</v>
      </c>
      <c r="G36" s="293" t="s">
        <v>360</v>
      </c>
      <c r="H36" s="268" t="s">
        <v>232</v>
      </c>
      <c r="I36" s="290" t="s">
        <v>173</v>
      </c>
      <c r="J36" s="290" t="s">
        <v>174</v>
      </c>
      <c r="K36" s="291" t="s">
        <v>175</v>
      </c>
      <c r="L36" s="265" t="s">
        <v>39</v>
      </c>
      <c r="M36" s="152"/>
      <c r="N36" s="152"/>
      <c r="O36" s="152"/>
    </row>
    <row r="37" spans="1:15" s="75" customFormat="1" ht="39" customHeight="1">
      <c r="A37" s="257">
        <v>31</v>
      </c>
      <c r="B37" s="272"/>
      <c r="C37" s="272"/>
      <c r="D37" s="286" t="s">
        <v>359</v>
      </c>
      <c r="E37" s="268" t="s">
        <v>230</v>
      </c>
      <c r="F37" s="290" t="s">
        <v>8</v>
      </c>
      <c r="G37" s="306" t="s">
        <v>361</v>
      </c>
      <c r="H37" s="262" t="s">
        <v>234</v>
      </c>
      <c r="I37" s="307" t="s">
        <v>235</v>
      </c>
      <c r="J37" s="290" t="s">
        <v>174</v>
      </c>
      <c r="K37" s="291" t="s">
        <v>175</v>
      </c>
      <c r="L37" s="265" t="s">
        <v>39</v>
      </c>
      <c r="M37" s="152"/>
      <c r="N37" s="152"/>
      <c r="O37" s="152"/>
    </row>
    <row r="38" spans="1:15" s="75" customFormat="1" ht="39" customHeight="1">
      <c r="A38" s="257">
        <v>32</v>
      </c>
      <c r="B38" s="272"/>
      <c r="C38" s="272"/>
      <c r="D38" s="258" t="s">
        <v>362</v>
      </c>
      <c r="E38" s="308" t="s">
        <v>254</v>
      </c>
      <c r="F38" s="260" t="s">
        <v>8</v>
      </c>
      <c r="G38" s="261" t="s">
        <v>363</v>
      </c>
      <c r="H38" s="259" t="s">
        <v>252</v>
      </c>
      <c r="I38" s="309" t="s">
        <v>253</v>
      </c>
      <c r="J38" s="309" t="s">
        <v>253</v>
      </c>
      <c r="K38" s="278" t="s">
        <v>279</v>
      </c>
      <c r="L38" s="265" t="s">
        <v>39</v>
      </c>
      <c r="M38" s="152"/>
      <c r="N38" s="152"/>
      <c r="O38" s="152"/>
    </row>
    <row r="39" spans="1:15" s="75" customFormat="1" ht="39" customHeight="1">
      <c r="A39" s="257">
        <v>33</v>
      </c>
      <c r="B39" s="272"/>
      <c r="C39" s="272"/>
      <c r="D39" s="310" t="s">
        <v>364</v>
      </c>
      <c r="E39" s="311" t="s">
        <v>135</v>
      </c>
      <c r="F39" s="283" t="s">
        <v>9</v>
      </c>
      <c r="G39" s="261" t="s">
        <v>365</v>
      </c>
      <c r="H39" s="296" t="s">
        <v>136</v>
      </c>
      <c r="I39" s="312" t="s">
        <v>137</v>
      </c>
      <c r="J39" s="312" t="s">
        <v>137</v>
      </c>
      <c r="K39" s="313" t="s">
        <v>138</v>
      </c>
      <c r="L39" s="265" t="s">
        <v>39</v>
      </c>
      <c r="M39" s="152"/>
      <c r="N39" s="152"/>
      <c r="O39" s="152"/>
    </row>
    <row r="40" spans="1:15" s="75" customFormat="1" ht="39" customHeight="1">
      <c r="A40" s="257">
        <v>34</v>
      </c>
      <c r="B40" s="272"/>
      <c r="C40" s="272"/>
      <c r="D40" s="258" t="s">
        <v>366</v>
      </c>
      <c r="E40" s="259" t="s">
        <v>65</v>
      </c>
      <c r="F40" s="260" t="s">
        <v>9</v>
      </c>
      <c r="G40" s="261" t="s">
        <v>367</v>
      </c>
      <c r="H40" s="259" t="s">
        <v>183</v>
      </c>
      <c r="I40" s="260" t="s">
        <v>301</v>
      </c>
      <c r="J40" s="276" t="s">
        <v>66</v>
      </c>
      <c r="K40" s="276" t="s">
        <v>81</v>
      </c>
      <c r="L40" s="265" t="s">
        <v>39</v>
      </c>
      <c r="M40" s="152"/>
      <c r="N40" s="152"/>
      <c r="O40" s="152"/>
    </row>
    <row r="41" spans="1:15" s="75" customFormat="1" ht="39" customHeight="1">
      <c r="A41" s="257">
        <v>35</v>
      </c>
      <c r="B41" s="272"/>
      <c r="C41" s="272"/>
      <c r="D41" s="258" t="s">
        <v>368</v>
      </c>
      <c r="E41" s="308" t="s">
        <v>264</v>
      </c>
      <c r="F41" s="260">
        <v>3</v>
      </c>
      <c r="G41" s="261" t="s">
        <v>363</v>
      </c>
      <c r="H41" s="259" t="s">
        <v>252</v>
      </c>
      <c r="I41" s="309" t="s">
        <v>253</v>
      </c>
      <c r="J41" s="309" t="s">
        <v>253</v>
      </c>
      <c r="K41" s="278" t="s">
        <v>279</v>
      </c>
      <c r="L41" s="265" t="s">
        <v>39</v>
      </c>
      <c r="M41" s="152"/>
      <c r="N41" s="152"/>
      <c r="O41" s="152"/>
    </row>
    <row r="42" spans="1:15" s="75" customFormat="1" ht="39" customHeight="1">
      <c r="A42" s="257">
        <v>36</v>
      </c>
      <c r="B42" s="272"/>
      <c r="C42" s="272"/>
      <c r="D42" s="314" t="s">
        <v>369</v>
      </c>
      <c r="E42" s="259" t="s">
        <v>70</v>
      </c>
      <c r="F42" s="260">
        <v>2</v>
      </c>
      <c r="G42" s="261" t="s">
        <v>370</v>
      </c>
      <c r="H42" s="259" t="s">
        <v>90</v>
      </c>
      <c r="I42" s="260" t="s">
        <v>91</v>
      </c>
      <c r="J42" s="260" t="s">
        <v>69</v>
      </c>
      <c r="K42" s="264" t="s">
        <v>67</v>
      </c>
      <c r="L42" s="265" t="s">
        <v>39</v>
      </c>
      <c r="M42" s="152"/>
      <c r="N42" s="152"/>
      <c r="O42" s="152"/>
    </row>
    <row r="43" spans="1:15" s="75" customFormat="1" ht="39" customHeight="1">
      <c r="A43" s="257">
        <v>37</v>
      </c>
      <c r="B43" s="272"/>
      <c r="C43" s="272"/>
      <c r="D43" s="258" t="s">
        <v>371</v>
      </c>
      <c r="E43" s="259" t="s">
        <v>180</v>
      </c>
      <c r="F43" s="260" t="s">
        <v>8</v>
      </c>
      <c r="G43" s="288" t="s">
        <v>372</v>
      </c>
      <c r="H43" s="259" t="s">
        <v>108</v>
      </c>
      <c r="I43" s="260" t="s">
        <v>98</v>
      </c>
      <c r="J43" s="260" t="s">
        <v>98</v>
      </c>
      <c r="K43" s="266" t="s">
        <v>112</v>
      </c>
      <c r="L43" s="265" t="s">
        <v>39</v>
      </c>
      <c r="M43" s="152"/>
      <c r="N43" s="152"/>
      <c r="O43" s="152"/>
    </row>
    <row r="44" spans="1:15" s="75" customFormat="1" ht="39" customHeight="1">
      <c r="A44" s="257">
        <v>38</v>
      </c>
      <c r="B44" s="272"/>
      <c r="C44" s="272"/>
      <c r="D44" s="315" t="s">
        <v>373</v>
      </c>
      <c r="E44" s="275" t="s">
        <v>209</v>
      </c>
      <c r="F44" s="260" t="s">
        <v>8</v>
      </c>
      <c r="G44" s="316" t="s">
        <v>374</v>
      </c>
      <c r="H44" s="317" t="s">
        <v>211</v>
      </c>
      <c r="I44" s="318" t="s">
        <v>212</v>
      </c>
      <c r="J44" s="319" t="s">
        <v>38</v>
      </c>
      <c r="K44" s="320" t="s">
        <v>213</v>
      </c>
      <c r="L44" s="265" t="s">
        <v>39</v>
      </c>
      <c r="M44" s="152"/>
      <c r="N44" s="152"/>
      <c r="O44" s="152"/>
    </row>
    <row r="45" spans="1:15" s="75" customFormat="1" ht="39" customHeight="1">
      <c r="A45" s="257">
        <v>39</v>
      </c>
      <c r="B45" s="272"/>
      <c r="C45" s="272"/>
      <c r="D45" s="258" t="s">
        <v>375</v>
      </c>
      <c r="E45" s="259" t="s">
        <v>273</v>
      </c>
      <c r="F45" s="260">
        <v>3</v>
      </c>
      <c r="G45" s="261" t="s">
        <v>376</v>
      </c>
      <c r="H45" s="259" t="s">
        <v>275</v>
      </c>
      <c r="I45" s="260" t="s">
        <v>276</v>
      </c>
      <c r="J45" s="260" t="s">
        <v>277</v>
      </c>
      <c r="K45" s="276" t="s">
        <v>175</v>
      </c>
      <c r="L45" s="265" t="s">
        <v>39</v>
      </c>
      <c r="M45" s="152"/>
      <c r="N45" s="152"/>
      <c r="O45" s="152"/>
    </row>
    <row r="46" spans="1:15" s="75" customFormat="1" ht="39" customHeight="1">
      <c r="A46" s="257">
        <v>40</v>
      </c>
      <c r="B46" s="272"/>
      <c r="C46" s="272"/>
      <c r="D46" s="294" t="s">
        <v>377</v>
      </c>
      <c r="E46" s="271" t="s">
        <v>193</v>
      </c>
      <c r="F46" s="321" t="s">
        <v>8</v>
      </c>
      <c r="G46" s="261" t="s">
        <v>310</v>
      </c>
      <c r="H46" s="262" t="s">
        <v>220</v>
      </c>
      <c r="I46" s="263" t="s">
        <v>134</v>
      </c>
      <c r="J46" s="264" t="s">
        <v>48</v>
      </c>
      <c r="K46" s="264" t="s">
        <v>67</v>
      </c>
      <c r="L46" s="265" t="s">
        <v>39</v>
      </c>
      <c r="M46" s="152"/>
      <c r="N46" s="152"/>
      <c r="O46" s="152"/>
    </row>
    <row r="47" spans="1:15" s="75" customFormat="1" ht="39" customHeight="1">
      <c r="A47" s="257">
        <v>41</v>
      </c>
      <c r="B47" s="272"/>
      <c r="C47" s="272"/>
      <c r="D47" s="294" t="s">
        <v>377</v>
      </c>
      <c r="E47" s="271" t="s">
        <v>193</v>
      </c>
      <c r="F47" s="321" t="s">
        <v>8</v>
      </c>
      <c r="G47" s="270" t="s">
        <v>378</v>
      </c>
      <c r="H47" s="271" t="s">
        <v>78</v>
      </c>
      <c r="I47" s="264" t="s">
        <v>79</v>
      </c>
      <c r="J47" s="264" t="s">
        <v>48</v>
      </c>
      <c r="K47" s="264" t="s">
        <v>67</v>
      </c>
      <c r="L47" s="265" t="s">
        <v>39</v>
      </c>
      <c r="M47" s="152"/>
      <c r="N47" s="152"/>
      <c r="O47" s="152"/>
    </row>
    <row r="48" spans="1:12" ht="40.5" customHeight="1">
      <c r="A48" s="98"/>
      <c r="D48" s="99"/>
      <c r="E48" s="99"/>
      <c r="F48" s="99"/>
      <c r="G48" s="99"/>
      <c r="H48" s="99"/>
      <c r="I48" s="100"/>
      <c r="J48" s="100"/>
      <c r="K48" s="101"/>
      <c r="L48" s="99"/>
    </row>
    <row r="49" spans="1:15" s="130" customFormat="1" ht="18.75" customHeight="1">
      <c r="A49" s="129"/>
      <c r="D49" s="130" t="s">
        <v>17</v>
      </c>
      <c r="H49" s="131" t="s">
        <v>158</v>
      </c>
      <c r="I49" s="132"/>
      <c r="J49" s="126"/>
      <c r="K49" s="129"/>
      <c r="L49" s="133"/>
      <c r="M49" s="129"/>
      <c r="N49" s="129"/>
      <c r="O49" s="134"/>
    </row>
    <row r="50" spans="1:15" s="130" customFormat="1" ht="42" customHeight="1">
      <c r="A50" s="129"/>
      <c r="H50" s="131"/>
      <c r="I50" s="132"/>
      <c r="J50" s="126"/>
      <c r="K50" s="129"/>
      <c r="L50" s="133"/>
      <c r="M50" s="129"/>
      <c r="N50" s="129"/>
      <c r="O50" s="134"/>
    </row>
    <row r="51" spans="1:15" s="130" customFormat="1" ht="18.75" customHeight="1">
      <c r="A51" s="129"/>
      <c r="D51" s="130" t="s">
        <v>10</v>
      </c>
      <c r="H51" s="131" t="s">
        <v>153</v>
      </c>
      <c r="I51" s="132"/>
      <c r="J51" s="126"/>
      <c r="K51" s="129"/>
      <c r="L51" s="133"/>
      <c r="M51" s="129"/>
      <c r="N51" s="129"/>
      <c r="O51" s="134"/>
    </row>
    <row r="52" spans="1:14" s="130" customFormat="1" ht="42" customHeight="1">
      <c r="A52" s="129"/>
      <c r="H52" s="1"/>
      <c r="I52" s="132"/>
      <c r="J52" s="126"/>
      <c r="K52" s="129"/>
      <c r="L52" s="133"/>
      <c r="M52" s="129"/>
      <c r="N52" s="129"/>
    </row>
    <row r="53" spans="1:15" s="130" customFormat="1" ht="18.75" customHeight="1">
      <c r="A53" s="129"/>
      <c r="D53" s="130" t="s">
        <v>43</v>
      </c>
      <c r="H53" s="131" t="s">
        <v>154</v>
      </c>
      <c r="I53" s="132"/>
      <c r="J53" s="126"/>
      <c r="K53" s="129"/>
      <c r="L53" s="133"/>
      <c r="M53" s="129"/>
      <c r="N53" s="129"/>
      <c r="O53" s="134"/>
    </row>
    <row r="54" spans="1:14" s="130" customFormat="1" ht="42.75" customHeight="1">
      <c r="A54" s="129"/>
      <c r="H54" s="131"/>
      <c r="I54" s="132"/>
      <c r="J54" s="126"/>
      <c r="K54" s="129"/>
      <c r="L54" s="133"/>
      <c r="M54" s="129"/>
      <c r="N54" s="129"/>
    </row>
    <row r="55" spans="1:14" s="130" customFormat="1" ht="18.75" customHeight="1">
      <c r="A55" s="129"/>
      <c r="D55" s="130" t="s">
        <v>37</v>
      </c>
      <c r="H55" s="132" t="s">
        <v>61</v>
      </c>
      <c r="I55" s="132"/>
      <c r="J55" s="126"/>
      <c r="K55" s="129"/>
      <c r="L55" s="133"/>
      <c r="M55" s="129"/>
      <c r="N55" s="129"/>
    </row>
  </sheetData>
  <sheetProtection/>
  <protectedRanges>
    <protectedRange sqref="K46" name="Диапазон1_3_1_1_3_11_1_1_3_1_1_2_1_3_2_3_4_1_3_1_1_5_2"/>
    <protectedRange sqref="K31" name="Диапазон1_3_1_1_3_11_1_1_3_1_3_1_1_1_1_4_2_2_2_2_5_1_1"/>
    <protectedRange sqref="K33" name="Диапазон1_3_1_1_3_11_1_1_3_1_1_2_1_3_2_3_4_1_3_1_1_1_1"/>
    <protectedRange sqref="K9" name="Диапазон1_3_1_1_3_11_1_1_3_1_1_2_1_3_2_3_4_1_3_1_1_1"/>
  </protectedRanges>
  <mergeCells count="4">
    <mergeCell ref="A1:L1"/>
    <mergeCell ref="A3:L3"/>
    <mergeCell ref="A4:L4"/>
    <mergeCell ref="A2:L2"/>
  </mergeCells>
  <printOptions/>
  <pageMargins left="0.4724409448818898" right="0.45" top="0.55" bottom="0.58" header="0.1968503937007874" footer="0.15748031496062992"/>
  <pageSetup fitToHeight="0" fitToWidth="1" horizontalDpi="600" verticalDpi="600" orientation="portrait" paperSize="9" scale="5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8"/>
  <sheetViews>
    <sheetView view="pageBreakPreview" zoomScale="75" zoomScaleNormal="60" zoomScaleSheetLayoutView="75" zoomScalePageLayoutView="0" workbookViewId="0" topLeftCell="A1">
      <selection activeCell="G14" sqref="G14"/>
    </sheetView>
  </sheetViews>
  <sheetFormatPr defaultColWidth="9.140625" defaultRowHeight="12.75"/>
  <cols>
    <col min="1" max="1" width="5.57421875" style="8" customWidth="1"/>
    <col min="2" max="3" width="4.7109375" style="8" hidden="1" customWidth="1"/>
    <col min="4" max="4" width="19.00390625" style="8" customWidth="1"/>
    <col min="5" max="5" width="10.421875" style="8" customWidth="1"/>
    <col min="6" max="6" width="5.8515625" style="8" customWidth="1"/>
    <col min="7" max="7" width="35.28125" style="8" customWidth="1"/>
    <col min="8" max="8" width="13.421875" style="8" customWidth="1"/>
    <col min="9" max="9" width="16.57421875" style="8" customWidth="1"/>
    <col min="10" max="10" width="12.7109375" style="8" hidden="1" customWidth="1"/>
    <col min="11" max="11" width="23.8515625" style="8" customWidth="1"/>
    <col min="12" max="12" width="8.00390625" style="40" customWidth="1"/>
    <col min="13" max="13" width="10.57421875" style="41" customWidth="1"/>
    <col min="14" max="14" width="6.8515625" style="8" customWidth="1"/>
    <col min="15" max="15" width="6.8515625" style="40" customWidth="1"/>
    <col min="16" max="16" width="6.8515625" style="41" customWidth="1"/>
    <col min="17" max="17" width="6.8515625" style="8" customWidth="1"/>
    <col min="18" max="18" width="6.8515625" style="40" customWidth="1"/>
    <col min="19" max="19" width="8.7109375" style="41" customWidth="1"/>
    <col min="20" max="20" width="10.57421875" style="8" customWidth="1"/>
    <col min="21" max="21" width="5.7109375" style="8" customWidth="1"/>
    <col min="22" max="23" width="4.421875" style="8" customWidth="1"/>
    <col min="24" max="24" width="4.421875" style="8" hidden="1" customWidth="1"/>
    <col min="25" max="25" width="4.421875" style="41" hidden="1" customWidth="1"/>
    <col min="26" max="26" width="11.57421875" style="8" customWidth="1"/>
    <col min="27" max="27" width="9.140625" style="8" customWidth="1"/>
    <col min="28" max="16384" width="9.140625" style="8" customWidth="1"/>
  </cols>
  <sheetData>
    <row r="1" spans="1:27" ht="50.25" customHeight="1">
      <c r="A1" s="212" t="s">
        <v>92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3"/>
      <c r="X1" s="213"/>
      <c r="Y1" s="213"/>
      <c r="Z1" s="213"/>
      <c r="AA1" s="213"/>
    </row>
    <row r="2" spans="1:27" ht="18" customHeight="1">
      <c r="A2" s="245" t="s">
        <v>62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245"/>
      <c r="X2" s="245"/>
      <c r="Y2" s="245"/>
      <c r="Z2" s="245"/>
      <c r="AA2" s="245"/>
    </row>
    <row r="3" spans="1:27" s="9" customFormat="1" ht="15.75" customHeight="1">
      <c r="A3" s="227" t="s">
        <v>18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227"/>
      <c r="U3" s="227"/>
      <c r="V3" s="227"/>
      <c r="W3" s="227"/>
      <c r="X3" s="227"/>
      <c r="Y3" s="227"/>
      <c r="Z3" s="227"/>
      <c r="AA3" s="227"/>
    </row>
    <row r="4" spans="1:27" s="10" customFormat="1" ht="27" customHeight="1">
      <c r="A4" s="215" t="s">
        <v>28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</row>
    <row r="5" spans="1:27" s="11" customFormat="1" ht="27" customHeight="1">
      <c r="A5" s="241" t="s">
        <v>294</v>
      </c>
      <c r="B5" s="241"/>
      <c r="C5" s="241"/>
      <c r="D5" s="241"/>
      <c r="E5" s="241"/>
      <c r="F5" s="241"/>
      <c r="G5" s="241"/>
      <c r="H5" s="241"/>
      <c r="I5" s="241"/>
      <c r="J5" s="241"/>
      <c r="K5" s="241"/>
      <c r="L5" s="241"/>
      <c r="M5" s="241"/>
      <c r="N5" s="241"/>
      <c r="O5" s="241"/>
      <c r="P5" s="241"/>
      <c r="Q5" s="241"/>
      <c r="R5" s="241"/>
      <c r="S5" s="241"/>
      <c r="T5" s="241"/>
      <c r="U5" s="241"/>
      <c r="V5" s="241"/>
      <c r="W5" s="241"/>
      <c r="X5" s="241"/>
      <c r="Y5" s="241"/>
      <c r="Z5" s="241"/>
      <c r="AA5" s="241"/>
    </row>
    <row r="6" spans="1:27" s="106" customFormat="1" ht="18.75" customHeight="1">
      <c r="A6" s="216" t="s">
        <v>303</v>
      </c>
      <c r="B6" s="216"/>
      <c r="C6" s="216"/>
      <c r="D6" s="216"/>
      <c r="E6" s="216"/>
      <c r="F6" s="216"/>
      <c r="G6" s="216"/>
      <c r="H6" s="216"/>
      <c r="I6" s="216"/>
      <c r="J6" s="216"/>
      <c r="K6" s="216"/>
      <c r="L6" s="216"/>
      <c r="M6" s="216"/>
      <c r="N6" s="216"/>
      <c r="O6" s="216"/>
      <c r="P6" s="216"/>
      <c r="Q6" s="216"/>
      <c r="R6" s="216"/>
      <c r="S6" s="216"/>
      <c r="T6" s="216"/>
      <c r="U6" s="216"/>
      <c r="V6" s="216"/>
      <c r="W6" s="216"/>
      <c r="X6" s="216"/>
      <c r="Y6" s="216"/>
      <c r="Z6" s="216"/>
      <c r="AA6" s="216"/>
    </row>
    <row r="7" spans="1:26" ht="3" customHeight="1">
      <c r="A7" s="196"/>
      <c r="B7" s="196"/>
      <c r="C7" s="196"/>
      <c r="D7" s="196"/>
      <c r="E7" s="196"/>
      <c r="F7" s="196"/>
      <c r="G7" s="196"/>
      <c r="H7" s="196"/>
      <c r="I7" s="196"/>
      <c r="J7" s="196"/>
      <c r="K7" s="196"/>
      <c r="L7" s="196"/>
      <c r="M7" s="196"/>
      <c r="N7" s="196"/>
      <c r="O7" s="196"/>
      <c r="P7" s="196"/>
      <c r="Q7" s="196"/>
      <c r="R7" s="196"/>
      <c r="S7" s="196"/>
      <c r="T7" s="196"/>
      <c r="U7" s="196"/>
      <c r="V7" s="196"/>
      <c r="W7" s="196"/>
      <c r="X7" s="196"/>
      <c r="Y7" s="196"/>
      <c r="Z7" s="196"/>
    </row>
    <row r="8" spans="1:26" s="17" customFormat="1" ht="15" customHeight="1">
      <c r="A8" s="92" t="s">
        <v>73</v>
      </c>
      <c r="B8" s="12"/>
      <c r="C8" s="12"/>
      <c r="D8" s="13"/>
      <c r="E8" s="13"/>
      <c r="F8" s="13"/>
      <c r="G8" s="13"/>
      <c r="H8" s="13"/>
      <c r="I8" s="14"/>
      <c r="J8" s="14"/>
      <c r="K8" s="12"/>
      <c r="L8" s="15"/>
      <c r="M8" s="16"/>
      <c r="O8" s="15"/>
      <c r="P8" s="18"/>
      <c r="R8" s="15"/>
      <c r="S8" s="18"/>
      <c r="Y8" s="70"/>
      <c r="Z8" s="70" t="s">
        <v>195</v>
      </c>
    </row>
    <row r="9" spans="1:27" s="194" customFormat="1" ht="19.5" customHeight="1">
      <c r="A9" s="226" t="s">
        <v>27</v>
      </c>
      <c r="B9" s="229" t="s">
        <v>52</v>
      </c>
      <c r="C9" s="230" t="s">
        <v>13</v>
      </c>
      <c r="D9" s="228" t="s">
        <v>15</v>
      </c>
      <c r="E9" s="228" t="s">
        <v>3</v>
      </c>
      <c r="F9" s="226" t="s">
        <v>14</v>
      </c>
      <c r="G9" s="228" t="s">
        <v>16</v>
      </c>
      <c r="H9" s="228" t="s">
        <v>3</v>
      </c>
      <c r="I9" s="228" t="s">
        <v>4</v>
      </c>
      <c r="J9" s="198"/>
      <c r="K9" s="228" t="s">
        <v>6</v>
      </c>
      <c r="L9" s="235" t="s">
        <v>49</v>
      </c>
      <c r="M9" s="235"/>
      <c r="N9" s="235"/>
      <c r="O9" s="236" t="s">
        <v>19</v>
      </c>
      <c r="P9" s="237"/>
      <c r="Q9" s="237"/>
      <c r="R9" s="237"/>
      <c r="S9" s="237"/>
      <c r="T9" s="237"/>
      <c r="U9" s="238"/>
      <c r="V9" s="229" t="s">
        <v>21</v>
      </c>
      <c r="W9" s="232" t="s">
        <v>93</v>
      </c>
      <c r="X9" s="226"/>
      <c r="Y9" s="229" t="s">
        <v>53</v>
      </c>
      <c r="Z9" s="234" t="s">
        <v>23</v>
      </c>
      <c r="AA9" s="234" t="s">
        <v>24</v>
      </c>
    </row>
    <row r="10" spans="1:27" s="194" customFormat="1" ht="19.5" customHeight="1">
      <c r="A10" s="226"/>
      <c r="B10" s="229"/>
      <c r="C10" s="211"/>
      <c r="D10" s="228"/>
      <c r="E10" s="228"/>
      <c r="F10" s="226"/>
      <c r="G10" s="228"/>
      <c r="H10" s="228"/>
      <c r="I10" s="228"/>
      <c r="J10" s="198"/>
      <c r="K10" s="228"/>
      <c r="L10" s="235" t="s">
        <v>54</v>
      </c>
      <c r="M10" s="235"/>
      <c r="N10" s="235"/>
      <c r="O10" s="236" t="s">
        <v>55</v>
      </c>
      <c r="P10" s="237"/>
      <c r="Q10" s="237"/>
      <c r="R10" s="237"/>
      <c r="S10" s="237"/>
      <c r="T10" s="237"/>
      <c r="U10" s="238"/>
      <c r="V10" s="246"/>
      <c r="W10" s="247"/>
      <c r="X10" s="226"/>
      <c r="Y10" s="229"/>
      <c r="Z10" s="234"/>
      <c r="AA10" s="234"/>
    </row>
    <row r="11" spans="1:27" s="194" customFormat="1" ht="69" customHeight="1">
      <c r="A11" s="226"/>
      <c r="B11" s="229"/>
      <c r="C11" s="231"/>
      <c r="D11" s="228"/>
      <c r="E11" s="228"/>
      <c r="F11" s="226"/>
      <c r="G11" s="228"/>
      <c r="H11" s="228"/>
      <c r="I11" s="228"/>
      <c r="J11" s="198"/>
      <c r="K11" s="228"/>
      <c r="L11" s="107" t="s">
        <v>25</v>
      </c>
      <c r="M11" s="108" t="s">
        <v>26</v>
      </c>
      <c r="N11" s="107" t="s">
        <v>27</v>
      </c>
      <c r="O11" s="109" t="s">
        <v>56</v>
      </c>
      <c r="P11" s="109" t="s">
        <v>57</v>
      </c>
      <c r="Q11" s="109" t="s">
        <v>58</v>
      </c>
      <c r="R11" s="109" t="s">
        <v>59</v>
      </c>
      <c r="S11" s="108" t="s">
        <v>25</v>
      </c>
      <c r="T11" s="107" t="s">
        <v>26</v>
      </c>
      <c r="U11" s="107" t="s">
        <v>27</v>
      </c>
      <c r="V11" s="229"/>
      <c r="W11" s="233"/>
      <c r="X11" s="226"/>
      <c r="Y11" s="229"/>
      <c r="Z11" s="234"/>
      <c r="AA11" s="234"/>
    </row>
    <row r="12" spans="1:27" s="117" customFormat="1" ht="42" customHeight="1">
      <c r="A12" s="110">
        <f>RANK(Z12,Z$12:Z$12,0)</f>
        <v>1</v>
      </c>
      <c r="B12" s="111"/>
      <c r="C12" s="71"/>
      <c r="D12" s="105" t="s">
        <v>272</v>
      </c>
      <c r="E12" s="118" t="s">
        <v>273</v>
      </c>
      <c r="F12" s="119">
        <v>3</v>
      </c>
      <c r="G12" s="120" t="s">
        <v>274</v>
      </c>
      <c r="H12" s="118" t="s">
        <v>275</v>
      </c>
      <c r="I12" s="119" t="s">
        <v>276</v>
      </c>
      <c r="J12" s="119" t="s">
        <v>277</v>
      </c>
      <c r="K12" s="138" t="s">
        <v>175</v>
      </c>
      <c r="L12" s="112">
        <v>158</v>
      </c>
      <c r="M12" s="113">
        <f>L12/2.5-IF($W12=1,0.5,IF($W12=2,1,0))</f>
        <v>63.2</v>
      </c>
      <c r="N12" s="86">
        <f>RANK(M12,M$12:M$12,0)</f>
        <v>1</v>
      </c>
      <c r="O12" s="114">
        <v>6</v>
      </c>
      <c r="P12" s="114">
        <v>5.9</v>
      </c>
      <c r="Q12" s="114">
        <v>5.9</v>
      </c>
      <c r="R12" s="114">
        <v>5.9</v>
      </c>
      <c r="S12" s="112">
        <f>O12+P12+Q12+R12</f>
        <v>23.700000000000003</v>
      </c>
      <c r="T12" s="113">
        <f>S12/0.4-IF($W12=1,0.5,IF($W12=2,1,0))</f>
        <v>59.25000000000001</v>
      </c>
      <c r="U12" s="86">
        <f>RANK(T12,T$12:T$12,0)</f>
        <v>1</v>
      </c>
      <c r="V12" s="115"/>
      <c r="W12" s="115"/>
      <c r="X12" s="116"/>
      <c r="Y12" s="116"/>
      <c r="Z12" s="113">
        <f>(M12+T12)/2-IF($V12=1,0.5,IF($V12=2,1.5,0))</f>
        <v>61.22500000000001</v>
      </c>
      <c r="AA12" s="124" t="s">
        <v>41</v>
      </c>
    </row>
    <row r="13" spans="1:26" s="25" customFormat="1" ht="50.25" customHeight="1">
      <c r="A13" s="26"/>
      <c r="B13" s="27"/>
      <c r="C13" s="28"/>
      <c r="D13" s="42"/>
      <c r="E13" s="3"/>
      <c r="F13" s="4"/>
      <c r="G13" s="5"/>
      <c r="H13" s="43"/>
      <c r="I13" s="44"/>
      <c r="J13" s="4"/>
      <c r="K13" s="6"/>
      <c r="L13" s="29"/>
      <c r="M13" s="30"/>
      <c r="N13" s="31"/>
      <c r="O13" s="29"/>
      <c r="P13" s="30"/>
      <c r="Q13" s="31"/>
      <c r="R13" s="29"/>
      <c r="S13" s="30"/>
      <c r="T13" s="31"/>
      <c r="U13" s="31"/>
      <c r="V13" s="31"/>
      <c r="W13" s="29"/>
      <c r="X13" s="32"/>
      <c r="Y13" s="30"/>
      <c r="Z13" s="33"/>
    </row>
    <row r="14" spans="1:26" ht="34.5" customHeight="1">
      <c r="A14" s="34"/>
      <c r="B14" s="34"/>
      <c r="C14" s="34"/>
      <c r="D14" s="34" t="s">
        <v>17</v>
      </c>
      <c r="E14" s="34"/>
      <c r="F14" s="34"/>
      <c r="G14" s="34"/>
      <c r="H14" s="34"/>
      <c r="J14" s="34"/>
      <c r="K14" s="131" t="s">
        <v>158</v>
      </c>
      <c r="L14" s="35"/>
      <c r="M14" s="36"/>
      <c r="N14" s="34"/>
      <c r="O14" s="37"/>
      <c r="P14" s="38"/>
      <c r="Q14" s="34"/>
      <c r="R14" s="37"/>
      <c r="S14" s="38"/>
      <c r="T14" s="34"/>
      <c r="U14" s="34"/>
      <c r="V14" s="34"/>
      <c r="W14" s="34"/>
      <c r="X14" s="34"/>
      <c r="Y14" s="38"/>
      <c r="Z14" s="34"/>
    </row>
    <row r="15" spans="1:26" ht="34.5" customHeight="1">
      <c r="A15" s="34"/>
      <c r="B15" s="34"/>
      <c r="C15" s="34"/>
      <c r="D15" s="34"/>
      <c r="E15" s="34"/>
      <c r="F15" s="34"/>
      <c r="G15" s="34"/>
      <c r="H15" s="34"/>
      <c r="J15" s="34"/>
      <c r="K15" s="131"/>
      <c r="L15" s="35"/>
      <c r="M15" s="36"/>
      <c r="N15" s="34"/>
      <c r="O15" s="37"/>
      <c r="P15" s="38"/>
      <c r="Q15" s="34"/>
      <c r="R15" s="37"/>
      <c r="S15" s="38"/>
      <c r="T15" s="34"/>
      <c r="U15" s="34"/>
      <c r="V15" s="34"/>
      <c r="W15" s="34"/>
      <c r="X15" s="34"/>
      <c r="Y15" s="38"/>
      <c r="Z15" s="34"/>
    </row>
    <row r="16" spans="1:26" ht="34.5" customHeight="1">
      <c r="A16" s="34"/>
      <c r="B16" s="34"/>
      <c r="C16" s="34"/>
      <c r="D16" s="34" t="s">
        <v>10</v>
      </c>
      <c r="E16" s="34"/>
      <c r="F16" s="34"/>
      <c r="G16" s="34"/>
      <c r="H16" s="34"/>
      <c r="J16" s="34"/>
      <c r="K16" s="131" t="s">
        <v>153</v>
      </c>
      <c r="L16" s="35"/>
      <c r="M16" s="39"/>
      <c r="O16" s="37"/>
      <c r="P16" s="38"/>
      <c r="Q16" s="34"/>
      <c r="R16" s="37"/>
      <c r="S16" s="38"/>
      <c r="T16" s="34"/>
      <c r="U16" s="34"/>
      <c r="V16" s="34"/>
      <c r="W16" s="34"/>
      <c r="X16" s="34"/>
      <c r="Y16" s="38"/>
      <c r="Z16" s="34"/>
    </row>
    <row r="17" spans="1:26" ht="34.5" customHeight="1">
      <c r="A17" s="34"/>
      <c r="B17" s="34"/>
      <c r="C17" s="34"/>
      <c r="D17" s="34"/>
      <c r="E17" s="34"/>
      <c r="F17" s="34"/>
      <c r="G17" s="34"/>
      <c r="H17" s="34"/>
      <c r="J17" s="34"/>
      <c r="K17" s="1"/>
      <c r="L17" s="35"/>
      <c r="M17" s="36"/>
      <c r="N17" s="34"/>
      <c r="O17" s="37"/>
      <c r="P17" s="38"/>
      <c r="Q17" s="34"/>
      <c r="R17" s="37"/>
      <c r="S17" s="38"/>
      <c r="T17" s="34"/>
      <c r="U17" s="34"/>
      <c r="V17" s="34"/>
      <c r="W17" s="34"/>
      <c r="X17" s="34"/>
      <c r="Y17" s="38"/>
      <c r="Z17" s="34"/>
    </row>
    <row r="18" spans="1:26" ht="34.5" customHeight="1">
      <c r="A18" s="34"/>
      <c r="B18" s="34"/>
      <c r="C18" s="34"/>
      <c r="D18" s="34" t="s">
        <v>43</v>
      </c>
      <c r="E18" s="34"/>
      <c r="F18" s="34"/>
      <c r="G18" s="34"/>
      <c r="H18" s="34"/>
      <c r="J18" s="34"/>
      <c r="K18" s="131" t="s">
        <v>154</v>
      </c>
      <c r="L18" s="35"/>
      <c r="M18" s="39"/>
      <c r="O18" s="37"/>
      <c r="P18" s="38"/>
      <c r="Q18" s="34"/>
      <c r="R18" s="37"/>
      <c r="S18" s="38"/>
      <c r="T18" s="34"/>
      <c r="U18" s="34"/>
      <c r="V18" s="34"/>
      <c r="W18" s="34"/>
      <c r="X18" s="34"/>
      <c r="Y18" s="38"/>
      <c r="Z18" s="34"/>
    </row>
  </sheetData>
  <sheetProtection/>
  <mergeCells count="26">
    <mergeCell ref="F9:F11"/>
    <mergeCell ref="A1:AA1"/>
    <mergeCell ref="A2:AA2"/>
    <mergeCell ref="A3:AA3"/>
    <mergeCell ref="A4:AA4"/>
    <mergeCell ref="A5:AA5"/>
    <mergeCell ref="A6:AA6"/>
    <mergeCell ref="A9:A11"/>
    <mergeCell ref="B9:B11"/>
    <mergeCell ref="C9:C11"/>
    <mergeCell ref="D9:D11"/>
    <mergeCell ref="E9:E11"/>
    <mergeCell ref="AA9:AA11"/>
    <mergeCell ref="G9:G11"/>
    <mergeCell ref="H9:H11"/>
    <mergeCell ref="I9:I11"/>
    <mergeCell ref="K9:K11"/>
    <mergeCell ref="L9:N9"/>
    <mergeCell ref="O9:U9"/>
    <mergeCell ref="L10:N10"/>
    <mergeCell ref="O10:U10"/>
    <mergeCell ref="V9:V11"/>
    <mergeCell ref="W9:W11"/>
    <mergeCell ref="X9:X11"/>
    <mergeCell ref="Y9:Y11"/>
    <mergeCell ref="Z9:Z11"/>
  </mergeCells>
  <printOptions/>
  <pageMargins left="0.3" right="0.36" top="0.71" bottom="0.15748031496062992" header="0.2362204724409449" footer="0.15748031496062992"/>
  <pageSetup fitToHeight="1" fitToWidth="1" horizontalDpi="600" verticalDpi="600" orientation="landscape" paperSize="9" scale="6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view="pageBreakPreview" zoomScale="75" zoomScaleNormal="60" zoomScaleSheetLayoutView="75" zoomScalePageLayoutView="0" workbookViewId="0" topLeftCell="A1">
      <selection activeCell="W15" sqref="W15"/>
    </sheetView>
  </sheetViews>
  <sheetFormatPr defaultColWidth="9.140625" defaultRowHeight="12.75"/>
  <cols>
    <col min="1" max="1" width="5.57421875" style="8" customWidth="1"/>
    <col min="2" max="3" width="4.7109375" style="8" hidden="1" customWidth="1"/>
    <col min="4" max="4" width="19.00390625" style="8" customWidth="1"/>
    <col min="5" max="5" width="10.421875" style="8" customWidth="1"/>
    <col min="6" max="6" width="5.8515625" style="8" customWidth="1"/>
    <col min="7" max="7" width="35.28125" style="8" customWidth="1"/>
    <col min="8" max="8" width="13.421875" style="8" customWidth="1"/>
    <col min="9" max="9" width="16.57421875" style="8" customWidth="1"/>
    <col min="10" max="10" width="12.7109375" style="8" hidden="1" customWidth="1"/>
    <col min="11" max="11" width="23.8515625" style="8" customWidth="1"/>
    <col min="12" max="12" width="8.00390625" style="40" customWidth="1"/>
    <col min="13" max="13" width="10.57421875" style="41" customWidth="1"/>
    <col min="14" max="14" width="6.8515625" style="8" customWidth="1"/>
    <col min="15" max="15" width="6.8515625" style="40" customWidth="1"/>
    <col min="16" max="16" width="6.8515625" style="41" customWidth="1"/>
    <col min="17" max="17" width="6.8515625" style="8" customWidth="1"/>
    <col min="18" max="18" width="6.8515625" style="40" customWidth="1"/>
    <col min="19" max="19" width="8.7109375" style="41" customWidth="1"/>
    <col min="20" max="20" width="10.57421875" style="8" customWidth="1"/>
    <col min="21" max="21" width="5.7109375" style="8" customWidth="1"/>
    <col min="22" max="23" width="4.421875" style="8" customWidth="1"/>
    <col min="24" max="24" width="4.421875" style="8" hidden="1" customWidth="1"/>
    <col min="25" max="25" width="4.421875" style="41" hidden="1" customWidth="1"/>
    <col min="26" max="26" width="11.57421875" style="8" customWidth="1"/>
    <col min="27" max="27" width="9.140625" style="8" customWidth="1"/>
    <col min="28" max="16384" width="9.140625" style="8" customWidth="1"/>
  </cols>
  <sheetData>
    <row r="1" spans="1:27" ht="50.25" customHeight="1">
      <c r="A1" s="212" t="s">
        <v>92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3"/>
      <c r="X1" s="213"/>
      <c r="Y1" s="213"/>
      <c r="Z1" s="213"/>
      <c r="AA1" s="213"/>
    </row>
    <row r="2" spans="1:27" ht="18" customHeight="1">
      <c r="A2" s="245" t="s">
        <v>125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48"/>
      <c r="X2" s="248"/>
      <c r="Y2" s="248"/>
      <c r="Z2" s="248"/>
      <c r="AA2" s="248"/>
    </row>
    <row r="3" spans="1:27" s="9" customFormat="1" ht="15.75" customHeight="1">
      <c r="A3" s="227" t="s">
        <v>18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227"/>
      <c r="U3" s="227"/>
      <c r="V3" s="227"/>
      <c r="W3" s="227"/>
      <c r="X3" s="227"/>
      <c r="Y3" s="227"/>
      <c r="Z3" s="227"/>
      <c r="AA3" s="227"/>
    </row>
    <row r="4" spans="1:27" s="10" customFormat="1" ht="27" customHeight="1">
      <c r="A4" s="215" t="s">
        <v>28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</row>
    <row r="5" spans="1:27" s="11" customFormat="1" ht="27" customHeight="1">
      <c r="A5" s="241" t="s">
        <v>151</v>
      </c>
      <c r="B5" s="241"/>
      <c r="C5" s="241"/>
      <c r="D5" s="241"/>
      <c r="E5" s="241"/>
      <c r="F5" s="241"/>
      <c r="G5" s="241"/>
      <c r="H5" s="241"/>
      <c r="I5" s="241"/>
      <c r="J5" s="241"/>
      <c r="K5" s="241"/>
      <c r="L5" s="241"/>
      <c r="M5" s="241"/>
      <c r="N5" s="241"/>
      <c r="O5" s="241"/>
      <c r="P5" s="241"/>
      <c r="Q5" s="241"/>
      <c r="R5" s="241"/>
      <c r="S5" s="241"/>
      <c r="T5" s="241"/>
      <c r="U5" s="241"/>
      <c r="V5" s="241"/>
      <c r="W5" s="241"/>
      <c r="X5" s="241"/>
      <c r="Y5" s="241"/>
      <c r="Z5" s="241"/>
      <c r="AA5" s="241"/>
    </row>
    <row r="6" spans="1:27" s="106" customFormat="1" ht="18.75" customHeight="1">
      <c r="A6" s="216" t="s">
        <v>303</v>
      </c>
      <c r="B6" s="216"/>
      <c r="C6" s="216"/>
      <c r="D6" s="216"/>
      <c r="E6" s="216"/>
      <c r="F6" s="216"/>
      <c r="G6" s="216"/>
      <c r="H6" s="216"/>
      <c r="I6" s="216"/>
      <c r="J6" s="216"/>
      <c r="K6" s="216"/>
      <c r="L6" s="216"/>
      <c r="M6" s="216"/>
      <c r="N6" s="216"/>
      <c r="O6" s="216"/>
      <c r="P6" s="216"/>
      <c r="Q6" s="216"/>
      <c r="R6" s="216"/>
      <c r="S6" s="216"/>
      <c r="T6" s="216"/>
      <c r="U6" s="216"/>
      <c r="V6" s="216"/>
      <c r="W6" s="216"/>
      <c r="X6" s="216"/>
      <c r="Y6" s="216"/>
      <c r="Z6" s="216"/>
      <c r="AA6" s="216"/>
    </row>
    <row r="7" spans="1:26" ht="3" customHeight="1">
      <c r="A7" s="153"/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  <c r="X7" s="153"/>
      <c r="Y7" s="153"/>
      <c r="Z7" s="153"/>
    </row>
    <row r="8" spans="1:26" s="17" customFormat="1" ht="15" customHeight="1">
      <c r="A8" s="92" t="s">
        <v>73</v>
      </c>
      <c r="B8" s="12"/>
      <c r="C8" s="12"/>
      <c r="D8" s="13"/>
      <c r="E8" s="13"/>
      <c r="F8" s="13"/>
      <c r="G8" s="13"/>
      <c r="H8" s="13"/>
      <c r="I8" s="14"/>
      <c r="J8" s="14"/>
      <c r="K8" s="12"/>
      <c r="L8" s="15"/>
      <c r="M8" s="16"/>
      <c r="O8" s="15"/>
      <c r="P8" s="18"/>
      <c r="R8" s="15"/>
      <c r="S8" s="18"/>
      <c r="Y8" s="70"/>
      <c r="Z8" s="70" t="s">
        <v>195</v>
      </c>
    </row>
    <row r="9" spans="1:27" s="154" customFormat="1" ht="19.5" customHeight="1">
      <c r="A9" s="226" t="s">
        <v>27</v>
      </c>
      <c r="B9" s="229" t="s">
        <v>52</v>
      </c>
      <c r="C9" s="230" t="s">
        <v>13</v>
      </c>
      <c r="D9" s="228" t="s">
        <v>15</v>
      </c>
      <c r="E9" s="228" t="s">
        <v>3</v>
      </c>
      <c r="F9" s="226" t="s">
        <v>14</v>
      </c>
      <c r="G9" s="228" t="s">
        <v>16</v>
      </c>
      <c r="H9" s="228" t="s">
        <v>3</v>
      </c>
      <c r="I9" s="228" t="s">
        <v>4</v>
      </c>
      <c r="J9" s="155"/>
      <c r="K9" s="228" t="s">
        <v>6</v>
      </c>
      <c r="L9" s="235" t="s">
        <v>49</v>
      </c>
      <c r="M9" s="235"/>
      <c r="N9" s="235"/>
      <c r="O9" s="236" t="s">
        <v>19</v>
      </c>
      <c r="P9" s="237"/>
      <c r="Q9" s="237"/>
      <c r="R9" s="237"/>
      <c r="S9" s="237"/>
      <c r="T9" s="237"/>
      <c r="U9" s="238"/>
      <c r="V9" s="229" t="s">
        <v>21</v>
      </c>
      <c r="W9" s="232" t="s">
        <v>93</v>
      </c>
      <c r="X9" s="226"/>
      <c r="Y9" s="229" t="s">
        <v>53</v>
      </c>
      <c r="Z9" s="234" t="s">
        <v>23</v>
      </c>
      <c r="AA9" s="234" t="s">
        <v>24</v>
      </c>
    </row>
    <row r="10" spans="1:27" s="154" customFormat="1" ht="19.5" customHeight="1">
      <c r="A10" s="226"/>
      <c r="B10" s="229"/>
      <c r="C10" s="211"/>
      <c r="D10" s="228"/>
      <c r="E10" s="228"/>
      <c r="F10" s="226"/>
      <c r="G10" s="228"/>
      <c r="H10" s="228"/>
      <c r="I10" s="228"/>
      <c r="J10" s="155"/>
      <c r="K10" s="228"/>
      <c r="L10" s="235" t="s">
        <v>54</v>
      </c>
      <c r="M10" s="235"/>
      <c r="N10" s="235"/>
      <c r="O10" s="236" t="s">
        <v>55</v>
      </c>
      <c r="P10" s="237"/>
      <c r="Q10" s="237"/>
      <c r="R10" s="237"/>
      <c r="S10" s="237"/>
      <c r="T10" s="237"/>
      <c r="U10" s="238"/>
      <c r="V10" s="246"/>
      <c r="W10" s="247"/>
      <c r="X10" s="226"/>
      <c r="Y10" s="229"/>
      <c r="Z10" s="234"/>
      <c r="AA10" s="234"/>
    </row>
    <row r="11" spans="1:27" s="154" customFormat="1" ht="69" customHeight="1">
      <c r="A11" s="226"/>
      <c r="B11" s="229"/>
      <c r="C11" s="231"/>
      <c r="D11" s="228"/>
      <c r="E11" s="228"/>
      <c r="F11" s="226"/>
      <c r="G11" s="228"/>
      <c r="H11" s="228"/>
      <c r="I11" s="228"/>
      <c r="J11" s="155"/>
      <c r="K11" s="228"/>
      <c r="L11" s="107" t="s">
        <v>25</v>
      </c>
      <c r="M11" s="108" t="s">
        <v>26</v>
      </c>
      <c r="N11" s="107" t="s">
        <v>27</v>
      </c>
      <c r="O11" s="109" t="s">
        <v>56</v>
      </c>
      <c r="P11" s="109" t="s">
        <v>57</v>
      </c>
      <c r="Q11" s="109" t="s">
        <v>58</v>
      </c>
      <c r="R11" s="109" t="s">
        <v>59</v>
      </c>
      <c r="S11" s="108" t="s">
        <v>25</v>
      </c>
      <c r="T11" s="107" t="s">
        <v>26</v>
      </c>
      <c r="U11" s="107" t="s">
        <v>27</v>
      </c>
      <c r="V11" s="229"/>
      <c r="W11" s="233"/>
      <c r="X11" s="226"/>
      <c r="Y11" s="229"/>
      <c r="Z11" s="234"/>
      <c r="AA11" s="234"/>
    </row>
    <row r="12" spans="1:27" s="117" customFormat="1" ht="42" customHeight="1">
      <c r="A12" s="110">
        <f>RANK(Z12,Z$12:Z$15,0)</f>
        <v>1</v>
      </c>
      <c r="B12" s="111"/>
      <c r="C12" s="71"/>
      <c r="D12" s="176" t="s">
        <v>188</v>
      </c>
      <c r="E12" s="171" t="s">
        <v>181</v>
      </c>
      <c r="F12" s="177" t="s">
        <v>8</v>
      </c>
      <c r="G12" s="135" t="s">
        <v>189</v>
      </c>
      <c r="H12" s="136" t="s">
        <v>182</v>
      </c>
      <c r="I12" s="137" t="s">
        <v>61</v>
      </c>
      <c r="J12" s="137" t="s">
        <v>66</v>
      </c>
      <c r="K12" s="137" t="s">
        <v>67</v>
      </c>
      <c r="L12" s="112">
        <v>171.5</v>
      </c>
      <c r="M12" s="113">
        <f>L12/2.5-IF($W12=1,0.5,IF($W12=2,1,0))</f>
        <v>68.6</v>
      </c>
      <c r="N12" s="86">
        <f>RANK(M12,M$12:M$15,0)</f>
        <v>1</v>
      </c>
      <c r="O12" s="114">
        <v>6.4</v>
      </c>
      <c r="P12" s="114">
        <v>6.5</v>
      </c>
      <c r="Q12" s="114">
        <v>7</v>
      </c>
      <c r="R12" s="114">
        <v>6.7</v>
      </c>
      <c r="S12" s="112">
        <f>O12+P12+Q12+R12</f>
        <v>26.599999999999998</v>
      </c>
      <c r="T12" s="113">
        <f>S12/0.4-IF($W12=1,0.5,IF($W12=2,1,0))</f>
        <v>66.49999999999999</v>
      </c>
      <c r="U12" s="86">
        <f>RANK(T12,T$12:T$15,0)</f>
        <v>2</v>
      </c>
      <c r="V12" s="115"/>
      <c r="W12" s="115"/>
      <c r="X12" s="116"/>
      <c r="Y12" s="116"/>
      <c r="Z12" s="113">
        <f>(M12+T12)/2-IF($V12=1,0.5,IF($V12=2,1.5,0))</f>
        <v>67.54999999999998</v>
      </c>
      <c r="AA12" s="124" t="s">
        <v>41</v>
      </c>
    </row>
    <row r="13" spans="1:27" s="117" customFormat="1" ht="42" customHeight="1">
      <c r="A13" s="110">
        <f>RANK(Z13,Z$12:Z$15,0)</f>
        <v>2</v>
      </c>
      <c r="B13" s="111"/>
      <c r="C13" s="71"/>
      <c r="D13" s="122" t="s">
        <v>179</v>
      </c>
      <c r="E13" s="118" t="s">
        <v>148</v>
      </c>
      <c r="F13" s="119" t="s">
        <v>9</v>
      </c>
      <c r="G13" s="120" t="s">
        <v>113</v>
      </c>
      <c r="H13" s="118" t="s">
        <v>114</v>
      </c>
      <c r="I13" s="119" t="s">
        <v>98</v>
      </c>
      <c r="J13" s="119" t="s">
        <v>98</v>
      </c>
      <c r="K13" s="80" t="s">
        <v>112</v>
      </c>
      <c r="L13" s="112">
        <v>167.5</v>
      </c>
      <c r="M13" s="113">
        <f>L13/2.5-IF($W13=1,0.5,IF($W13=2,1,0))</f>
        <v>67</v>
      </c>
      <c r="N13" s="86">
        <f>RANK(M13,M$12:M$15,0)</f>
        <v>4</v>
      </c>
      <c r="O13" s="114">
        <v>6.7</v>
      </c>
      <c r="P13" s="114">
        <v>6.8</v>
      </c>
      <c r="Q13" s="114">
        <v>6.7</v>
      </c>
      <c r="R13" s="114">
        <v>6.7</v>
      </c>
      <c r="S13" s="112">
        <f>O13+P13+Q13+R13</f>
        <v>26.9</v>
      </c>
      <c r="T13" s="113">
        <f>S13/0.4-IF($W13=1,0.5,IF($W13=2,1,0))</f>
        <v>67.24999999999999</v>
      </c>
      <c r="U13" s="86">
        <f>RANK(T13,T$12:T$15,0)</f>
        <v>1</v>
      </c>
      <c r="V13" s="115"/>
      <c r="W13" s="115"/>
      <c r="X13" s="116"/>
      <c r="Y13" s="116"/>
      <c r="Z13" s="113">
        <f>(M13+T13)/2-IF($V13=1,0.5,IF($V13=2,1.5,0))</f>
        <v>67.125</v>
      </c>
      <c r="AA13" s="124" t="s">
        <v>41</v>
      </c>
    </row>
    <row r="14" spans="1:27" s="117" customFormat="1" ht="42" customHeight="1">
      <c r="A14" s="110">
        <f>RANK(Z14,Z$12:Z$15,0)</f>
        <v>3</v>
      </c>
      <c r="B14" s="111"/>
      <c r="C14" s="71"/>
      <c r="D14" s="170" t="s">
        <v>221</v>
      </c>
      <c r="E14" s="171" t="s">
        <v>222</v>
      </c>
      <c r="F14" s="172" t="s">
        <v>8</v>
      </c>
      <c r="G14" s="173" t="s">
        <v>223</v>
      </c>
      <c r="H14" s="171" t="s">
        <v>224</v>
      </c>
      <c r="I14" s="172" t="s">
        <v>225</v>
      </c>
      <c r="J14" s="172" t="s">
        <v>38</v>
      </c>
      <c r="K14" s="174" t="s">
        <v>226</v>
      </c>
      <c r="L14" s="112">
        <v>170.5</v>
      </c>
      <c r="M14" s="113">
        <f>L14/2.5-IF($W14=1,0.5,IF($W14=2,1,0))</f>
        <v>68.2</v>
      </c>
      <c r="N14" s="86">
        <f>RANK(M14,M$12:M$15,0)</f>
        <v>2</v>
      </c>
      <c r="O14" s="114">
        <v>6.2</v>
      </c>
      <c r="P14" s="114">
        <v>6.3</v>
      </c>
      <c r="Q14" s="114">
        <v>6.5</v>
      </c>
      <c r="R14" s="114">
        <v>6.4</v>
      </c>
      <c r="S14" s="112">
        <f>O14+P14+Q14+R14</f>
        <v>25.4</v>
      </c>
      <c r="T14" s="113">
        <f>S14/0.4-IF($W14=1,0.5,IF($W14=2,1,0))</f>
        <v>63.49999999999999</v>
      </c>
      <c r="U14" s="86">
        <f>RANK(T14,T$12:T$15,0)</f>
        <v>3</v>
      </c>
      <c r="V14" s="115"/>
      <c r="W14" s="115"/>
      <c r="X14" s="116"/>
      <c r="Y14" s="116"/>
      <c r="Z14" s="113">
        <f>(M14+T14)/2-IF($V14=1,0.5,IF($V14=2,1.5,0))</f>
        <v>65.85</v>
      </c>
      <c r="AA14" s="124" t="s">
        <v>41</v>
      </c>
    </row>
    <row r="15" spans="1:27" s="117" customFormat="1" ht="42" customHeight="1">
      <c r="A15" s="110">
        <f>RANK(Z15,Z$12:Z$15,0)</f>
        <v>4</v>
      </c>
      <c r="B15" s="111"/>
      <c r="C15" s="71"/>
      <c r="D15" s="170" t="s">
        <v>178</v>
      </c>
      <c r="E15" s="78" t="s">
        <v>106</v>
      </c>
      <c r="F15" s="161" t="s">
        <v>8</v>
      </c>
      <c r="G15" s="125" t="s">
        <v>107</v>
      </c>
      <c r="H15" s="162" t="s">
        <v>108</v>
      </c>
      <c r="I15" s="79" t="s">
        <v>98</v>
      </c>
      <c r="J15" s="172" t="s">
        <v>98</v>
      </c>
      <c r="K15" s="174" t="s">
        <v>112</v>
      </c>
      <c r="L15" s="112">
        <v>169.5</v>
      </c>
      <c r="M15" s="113">
        <f>L15/2.5-IF($W15=1,0.5,IF($W15=2,1,0))</f>
        <v>67.8</v>
      </c>
      <c r="N15" s="86">
        <f>RANK(M15,M$12:M$15,0)</f>
        <v>3</v>
      </c>
      <c r="O15" s="114">
        <v>5.8</v>
      </c>
      <c r="P15" s="114">
        <v>5.7</v>
      </c>
      <c r="Q15" s="114">
        <v>6.2</v>
      </c>
      <c r="R15" s="114">
        <v>5.9</v>
      </c>
      <c r="S15" s="112">
        <f>O15+P15+Q15+R15</f>
        <v>23.6</v>
      </c>
      <c r="T15" s="113">
        <f>S15/0.4-IF($W15=1,0.5,IF($W15=2,1,0))</f>
        <v>59</v>
      </c>
      <c r="U15" s="86">
        <f>RANK(T15,T$12:T$15,0)</f>
        <v>4</v>
      </c>
      <c r="V15" s="115"/>
      <c r="W15" s="115"/>
      <c r="X15" s="116"/>
      <c r="Y15" s="116"/>
      <c r="Z15" s="113">
        <f>(M15+T15)/2-IF($V15=1,0.5,IF($V15=2,1.5,0))</f>
        <v>63.4</v>
      </c>
      <c r="AA15" s="124" t="s">
        <v>41</v>
      </c>
    </row>
    <row r="16" spans="1:26" s="25" customFormat="1" ht="50.25" customHeight="1">
      <c r="A16" s="26"/>
      <c r="B16" s="27"/>
      <c r="C16" s="28"/>
      <c r="D16" s="42"/>
      <c r="E16" s="3"/>
      <c r="F16" s="4"/>
      <c r="G16" s="5"/>
      <c r="H16" s="43"/>
      <c r="I16" s="44"/>
      <c r="J16" s="4"/>
      <c r="K16" s="6"/>
      <c r="L16" s="29"/>
      <c r="M16" s="30"/>
      <c r="N16" s="31"/>
      <c r="O16" s="29"/>
      <c r="P16" s="30"/>
      <c r="Q16" s="31"/>
      <c r="R16" s="29"/>
      <c r="S16" s="30"/>
      <c r="T16" s="31"/>
      <c r="U16" s="31"/>
      <c r="V16" s="31"/>
      <c r="W16" s="29"/>
      <c r="X16" s="32"/>
      <c r="Y16" s="30"/>
      <c r="Z16" s="33"/>
    </row>
    <row r="17" spans="1:26" ht="34.5" customHeight="1">
      <c r="A17" s="34"/>
      <c r="B17" s="34"/>
      <c r="C17" s="34"/>
      <c r="D17" s="34" t="s">
        <v>17</v>
      </c>
      <c r="E17" s="34"/>
      <c r="F17" s="34"/>
      <c r="G17" s="34"/>
      <c r="H17" s="34"/>
      <c r="J17" s="34"/>
      <c r="K17" s="131" t="s">
        <v>158</v>
      </c>
      <c r="L17" s="35"/>
      <c r="M17" s="36"/>
      <c r="N17" s="34"/>
      <c r="O17" s="37"/>
      <c r="P17" s="38"/>
      <c r="Q17" s="34"/>
      <c r="R17" s="37"/>
      <c r="S17" s="38"/>
      <c r="T17" s="34"/>
      <c r="U17" s="34"/>
      <c r="V17" s="34"/>
      <c r="W17" s="34"/>
      <c r="X17" s="34"/>
      <c r="Y17" s="38"/>
      <c r="Z17" s="34"/>
    </row>
    <row r="18" spans="1:26" ht="34.5" customHeight="1">
      <c r="A18" s="34"/>
      <c r="B18" s="34"/>
      <c r="C18" s="34"/>
      <c r="D18" s="34"/>
      <c r="E18" s="34"/>
      <c r="F18" s="34"/>
      <c r="G18" s="34"/>
      <c r="H18" s="34"/>
      <c r="J18" s="34"/>
      <c r="K18" s="131"/>
      <c r="L18" s="35"/>
      <c r="M18" s="36"/>
      <c r="N18" s="34"/>
      <c r="O18" s="37"/>
      <c r="P18" s="38"/>
      <c r="Q18" s="34"/>
      <c r="R18" s="37"/>
      <c r="S18" s="38"/>
      <c r="T18" s="34"/>
      <c r="U18" s="34"/>
      <c r="V18" s="34"/>
      <c r="W18" s="34"/>
      <c r="X18" s="34"/>
      <c r="Y18" s="38"/>
      <c r="Z18" s="34"/>
    </row>
    <row r="19" spans="1:26" ht="34.5" customHeight="1">
      <c r="A19" s="34"/>
      <c r="B19" s="34"/>
      <c r="C19" s="34"/>
      <c r="D19" s="34" t="s">
        <v>10</v>
      </c>
      <c r="E19" s="34"/>
      <c r="F19" s="34"/>
      <c r="G19" s="34"/>
      <c r="H19" s="34"/>
      <c r="J19" s="34"/>
      <c r="K19" s="131" t="s">
        <v>153</v>
      </c>
      <c r="L19" s="35"/>
      <c r="M19" s="39"/>
      <c r="O19" s="37"/>
      <c r="P19" s="38"/>
      <c r="Q19" s="34"/>
      <c r="R19" s="37"/>
      <c r="S19" s="38"/>
      <c r="T19" s="34"/>
      <c r="U19" s="34"/>
      <c r="V19" s="34"/>
      <c r="W19" s="34"/>
      <c r="X19" s="34"/>
      <c r="Y19" s="38"/>
      <c r="Z19" s="34"/>
    </row>
    <row r="20" spans="1:26" ht="34.5" customHeight="1">
      <c r="A20" s="34"/>
      <c r="B20" s="34"/>
      <c r="C20" s="34"/>
      <c r="D20" s="34"/>
      <c r="E20" s="34"/>
      <c r="F20" s="34"/>
      <c r="G20" s="34"/>
      <c r="H20" s="34"/>
      <c r="J20" s="34"/>
      <c r="K20" s="1"/>
      <c r="L20" s="35"/>
      <c r="M20" s="36"/>
      <c r="N20" s="34"/>
      <c r="O20" s="37"/>
      <c r="P20" s="38"/>
      <c r="Q20" s="34"/>
      <c r="R20" s="37"/>
      <c r="S20" s="38"/>
      <c r="T20" s="34"/>
      <c r="U20" s="34"/>
      <c r="V20" s="34"/>
      <c r="W20" s="34"/>
      <c r="X20" s="34"/>
      <c r="Y20" s="38"/>
      <c r="Z20" s="34"/>
    </row>
    <row r="21" spans="1:26" ht="34.5" customHeight="1">
      <c r="A21" s="34"/>
      <c r="B21" s="34"/>
      <c r="C21" s="34"/>
      <c r="D21" s="34" t="s">
        <v>43</v>
      </c>
      <c r="E21" s="34"/>
      <c r="F21" s="34"/>
      <c r="G21" s="34"/>
      <c r="H21" s="34"/>
      <c r="J21" s="34"/>
      <c r="K21" s="131" t="s">
        <v>154</v>
      </c>
      <c r="L21" s="35"/>
      <c r="M21" s="39"/>
      <c r="O21" s="37"/>
      <c r="P21" s="38"/>
      <c r="Q21" s="34"/>
      <c r="R21" s="37"/>
      <c r="S21" s="38"/>
      <c r="T21" s="34"/>
      <c r="U21" s="34"/>
      <c r="V21" s="34"/>
      <c r="W21" s="34"/>
      <c r="X21" s="34"/>
      <c r="Y21" s="38"/>
      <c r="Z21" s="34"/>
    </row>
  </sheetData>
  <sheetProtection/>
  <mergeCells count="26">
    <mergeCell ref="V9:V11"/>
    <mergeCell ref="W9:W11"/>
    <mergeCell ref="X9:X11"/>
    <mergeCell ref="Y9:Y11"/>
    <mergeCell ref="Z9:Z11"/>
    <mergeCell ref="K9:K11"/>
    <mergeCell ref="L9:N9"/>
    <mergeCell ref="O9:U9"/>
    <mergeCell ref="L10:N10"/>
    <mergeCell ref="O10:U10"/>
    <mergeCell ref="F9:F11"/>
    <mergeCell ref="A1:AA1"/>
    <mergeCell ref="A2:AA2"/>
    <mergeCell ref="A3:AA3"/>
    <mergeCell ref="A4:AA4"/>
    <mergeCell ref="A5:AA5"/>
    <mergeCell ref="A6:AA6"/>
    <mergeCell ref="A9:A11"/>
    <mergeCell ref="B9:B11"/>
    <mergeCell ref="C9:C11"/>
    <mergeCell ref="D9:D11"/>
    <mergeCell ref="E9:E11"/>
    <mergeCell ref="AA9:AA11"/>
    <mergeCell ref="G9:G11"/>
    <mergeCell ref="H9:H11"/>
    <mergeCell ref="I9:I11"/>
  </mergeCells>
  <printOptions/>
  <pageMargins left="0.5511811023622047" right="0.5511811023622047" top="0.7086614173228347" bottom="0.15748031496062992" header="0.2362204724409449" footer="0.15748031496062992"/>
  <pageSetup fitToHeight="1" fitToWidth="1" horizontalDpi="600" verticalDpi="600" orientation="landscape" paperSize="9" scale="58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1"/>
  <sheetViews>
    <sheetView view="pageBreakPreview" zoomScale="75" zoomScaleSheetLayoutView="75" zoomScalePageLayoutView="0" workbookViewId="0" topLeftCell="A1">
      <selection activeCell="AC16" sqref="AC16"/>
    </sheetView>
  </sheetViews>
  <sheetFormatPr defaultColWidth="9.140625" defaultRowHeight="12.75"/>
  <cols>
    <col min="1" max="1" width="5.00390625" style="8" customWidth="1"/>
    <col min="2" max="3" width="4.7109375" style="8" hidden="1" customWidth="1"/>
    <col min="4" max="4" width="19.8515625" style="8" customWidth="1"/>
    <col min="5" max="5" width="10.140625" style="8" customWidth="1"/>
    <col min="6" max="6" width="6.421875" style="8" customWidth="1"/>
    <col min="7" max="7" width="37.57421875" style="8" customWidth="1"/>
    <col min="8" max="8" width="10.7109375" style="8" customWidth="1"/>
    <col min="9" max="9" width="16.00390625" style="8" customWidth="1"/>
    <col min="10" max="10" width="16.57421875" style="8" hidden="1" customWidth="1"/>
    <col min="11" max="11" width="24.00390625" style="8" customWidth="1"/>
    <col min="12" max="12" width="6.28125" style="40" customWidth="1"/>
    <col min="13" max="13" width="8.7109375" style="41" customWidth="1"/>
    <col min="14" max="14" width="3.8515625" style="8" customWidth="1"/>
    <col min="15" max="15" width="6.421875" style="40" customWidth="1"/>
    <col min="16" max="16" width="8.7109375" style="41" customWidth="1"/>
    <col min="17" max="17" width="3.7109375" style="8" customWidth="1"/>
    <col min="18" max="18" width="6.421875" style="40" customWidth="1"/>
    <col min="19" max="19" width="8.7109375" style="41" customWidth="1"/>
    <col min="20" max="20" width="3.7109375" style="8" customWidth="1"/>
    <col min="21" max="22" width="4.8515625" style="8" customWidth="1"/>
    <col min="23" max="23" width="6.28125" style="8" customWidth="1"/>
    <col min="24" max="24" width="6.7109375" style="8" hidden="1" customWidth="1"/>
    <col min="25" max="25" width="9.7109375" style="41" customWidth="1"/>
    <col min="26" max="26" width="8.00390625" style="8" customWidth="1"/>
    <col min="27" max="16384" width="9.140625" style="8" customWidth="1"/>
  </cols>
  <sheetData>
    <row r="1" spans="1:26" ht="42.75" customHeight="1">
      <c r="A1" s="212" t="s">
        <v>92</v>
      </c>
      <c r="B1" s="213"/>
      <c r="C1" s="213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  <c r="W1" s="214"/>
      <c r="X1" s="214"/>
      <c r="Y1" s="214"/>
      <c r="Z1" s="214"/>
    </row>
    <row r="2" spans="1:26" ht="39.75" customHeight="1" hidden="1">
      <c r="A2" s="252"/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252"/>
      <c r="W2" s="252"/>
      <c r="X2" s="252"/>
      <c r="Y2" s="252"/>
      <c r="Z2" s="195"/>
    </row>
    <row r="3" spans="1:26" s="9" customFormat="1" ht="18.75" customHeight="1">
      <c r="A3" s="227" t="s">
        <v>243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227"/>
      <c r="U3" s="227"/>
      <c r="V3" s="227"/>
      <c r="W3" s="227"/>
      <c r="X3" s="227"/>
      <c r="Y3" s="227"/>
      <c r="Z3" s="227"/>
    </row>
    <row r="4" spans="1:26" s="10" customFormat="1" ht="21" customHeight="1">
      <c r="A4" s="215" t="s">
        <v>28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</row>
    <row r="5" spans="1:26" s="11" customFormat="1" ht="24" customHeight="1">
      <c r="A5" s="241" t="s">
        <v>250</v>
      </c>
      <c r="B5" s="242"/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2"/>
      <c r="R5" s="242"/>
      <c r="S5" s="242"/>
      <c r="T5" s="242"/>
      <c r="U5" s="242"/>
      <c r="V5" s="242"/>
      <c r="W5" s="242"/>
      <c r="X5" s="242"/>
      <c r="Y5" s="242"/>
      <c r="Z5" s="242"/>
    </row>
    <row r="6" spans="1:26" s="11" customFormat="1" ht="36.75" customHeight="1">
      <c r="A6" s="243" t="s">
        <v>304</v>
      </c>
      <c r="B6" s="243"/>
      <c r="C6" s="243"/>
      <c r="D6" s="243"/>
      <c r="E6" s="243"/>
      <c r="F6" s="243"/>
      <c r="G6" s="243"/>
      <c r="H6" s="243"/>
      <c r="I6" s="243"/>
      <c r="J6" s="243"/>
      <c r="K6" s="243"/>
      <c r="L6" s="243"/>
      <c r="M6" s="243"/>
      <c r="N6" s="243"/>
      <c r="O6" s="243"/>
      <c r="P6" s="243"/>
      <c r="Q6" s="243"/>
      <c r="R6" s="243"/>
      <c r="S6" s="243"/>
      <c r="T6" s="243"/>
      <c r="U6" s="243"/>
      <c r="V6" s="243"/>
      <c r="W6" s="243"/>
      <c r="X6" s="243"/>
      <c r="Y6" s="243"/>
      <c r="Z6" s="243"/>
    </row>
    <row r="7" spans="1:26" s="96" customFormat="1" ht="23.25" customHeight="1">
      <c r="A7" s="216" t="s">
        <v>305</v>
      </c>
      <c r="B7" s="216"/>
      <c r="C7" s="216"/>
      <c r="D7" s="216"/>
      <c r="E7" s="216"/>
      <c r="F7" s="216"/>
      <c r="G7" s="216"/>
      <c r="H7" s="216"/>
      <c r="I7" s="216"/>
      <c r="J7" s="216"/>
      <c r="K7" s="216"/>
      <c r="L7" s="216"/>
      <c r="M7" s="216"/>
      <c r="N7" s="216"/>
      <c r="O7" s="216"/>
      <c r="P7" s="216"/>
      <c r="Q7" s="216"/>
      <c r="R7" s="216"/>
      <c r="S7" s="216"/>
      <c r="T7" s="216"/>
      <c r="U7" s="216"/>
      <c r="V7" s="216"/>
      <c r="W7" s="216"/>
      <c r="X7" s="216"/>
      <c r="Y7" s="216"/>
      <c r="Z7" s="216"/>
    </row>
    <row r="8" spans="1:26" ht="3" customHeight="1">
      <c r="A8" s="196"/>
      <c r="B8" s="196"/>
      <c r="C8" s="196"/>
      <c r="D8" s="196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96"/>
      <c r="R8" s="196"/>
      <c r="S8" s="196"/>
      <c r="T8" s="196"/>
      <c r="U8" s="196"/>
      <c r="V8" s="196"/>
      <c r="W8" s="196"/>
      <c r="X8" s="196"/>
      <c r="Y8" s="196"/>
      <c r="Z8" s="196"/>
    </row>
    <row r="9" spans="1:26" s="17" customFormat="1" ht="15" customHeight="1">
      <c r="A9" s="92" t="s">
        <v>73</v>
      </c>
      <c r="B9" s="12"/>
      <c r="C9" s="12"/>
      <c r="D9" s="13"/>
      <c r="E9" s="13"/>
      <c r="F9" s="13"/>
      <c r="G9" s="13"/>
      <c r="H9" s="13"/>
      <c r="I9" s="14"/>
      <c r="J9" s="14"/>
      <c r="K9" s="12"/>
      <c r="L9" s="15"/>
      <c r="M9" s="16"/>
      <c r="O9" s="15"/>
      <c r="P9" s="18"/>
      <c r="R9" s="15"/>
      <c r="S9" s="18"/>
      <c r="Y9" s="70" t="s">
        <v>195</v>
      </c>
      <c r="Z9" s="19"/>
    </row>
    <row r="10" spans="1:26" s="20" customFormat="1" ht="19.5" customHeight="1">
      <c r="A10" s="218" t="s">
        <v>27</v>
      </c>
      <c r="B10" s="219" t="s">
        <v>2</v>
      </c>
      <c r="C10" s="220" t="s">
        <v>13</v>
      </c>
      <c r="D10" s="217" t="s">
        <v>15</v>
      </c>
      <c r="E10" s="217" t="s">
        <v>3</v>
      </c>
      <c r="F10" s="218" t="s">
        <v>14</v>
      </c>
      <c r="G10" s="217" t="s">
        <v>16</v>
      </c>
      <c r="H10" s="217" t="s">
        <v>3</v>
      </c>
      <c r="I10" s="217" t="s">
        <v>4</v>
      </c>
      <c r="J10" s="197"/>
      <c r="K10" s="217" t="s">
        <v>6</v>
      </c>
      <c r="L10" s="224" t="s">
        <v>19</v>
      </c>
      <c r="M10" s="224"/>
      <c r="N10" s="224"/>
      <c r="O10" s="224" t="s">
        <v>20</v>
      </c>
      <c r="P10" s="224"/>
      <c r="Q10" s="224"/>
      <c r="R10" s="224" t="s">
        <v>42</v>
      </c>
      <c r="S10" s="224"/>
      <c r="T10" s="224"/>
      <c r="U10" s="222" t="s">
        <v>21</v>
      </c>
      <c r="V10" s="220" t="s">
        <v>93</v>
      </c>
      <c r="W10" s="218" t="s">
        <v>22</v>
      </c>
      <c r="X10" s="219"/>
      <c r="Y10" s="225" t="s">
        <v>23</v>
      </c>
      <c r="Z10" s="253" t="s">
        <v>24</v>
      </c>
    </row>
    <row r="11" spans="1:26" s="20" customFormat="1" ht="57" customHeight="1">
      <c r="A11" s="218"/>
      <c r="B11" s="219"/>
      <c r="C11" s="221"/>
      <c r="D11" s="217"/>
      <c r="E11" s="217"/>
      <c r="F11" s="218"/>
      <c r="G11" s="217"/>
      <c r="H11" s="217"/>
      <c r="I11" s="217"/>
      <c r="J11" s="197"/>
      <c r="K11" s="217"/>
      <c r="L11" s="21" t="s">
        <v>25</v>
      </c>
      <c r="M11" s="22" t="s">
        <v>26</v>
      </c>
      <c r="N11" s="23" t="s">
        <v>27</v>
      </c>
      <c r="O11" s="21" t="s">
        <v>25</v>
      </c>
      <c r="P11" s="22" t="s">
        <v>26</v>
      </c>
      <c r="Q11" s="23" t="s">
        <v>27</v>
      </c>
      <c r="R11" s="21" t="s">
        <v>25</v>
      </c>
      <c r="S11" s="22" t="s">
        <v>26</v>
      </c>
      <c r="T11" s="23" t="s">
        <v>27</v>
      </c>
      <c r="U11" s="223"/>
      <c r="V11" s="221"/>
      <c r="W11" s="218"/>
      <c r="X11" s="219"/>
      <c r="Y11" s="225"/>
      <c r="Z11" s="254"/>
    </row>
    <row r="12" spans="1:26" s="90" customFormat="1" ht="39.75" customHeight="1">
      <c r="A12" s="249" t="s">
        <v>295</v>
      </c>
      <c r="B12" s="250"/>
      <c r="C12" s="250"/>
      <c r="D12" s="250"/>
      <c r="E12" s="250"/>
      <c r="F12" s="250"/>
      <c r="G12" s="250"/>
      <c r="H12" s="250"/>
      <c r="I12" s="250"/>
      <c r="J12" s="250"/>
      <c r="K12" s="250"/>
      <c r="L12" s="250"/>
      <c r="M12" s="250"/>
      <c r="N12" s="250"/>
      <c r="O12" s="250"/>
      <c r="P12" s="250"/>
      <c r="Q12" s="250"/>
      <c r="R12" s="250"/>
      <c r="S12" s="250"/>
      <c r="T12" s="250"/>
      <c r="U12" s="250"/>
      <c r="V12" s="250"/>
      <c r="W12" s="250"/>
      <c r="X12" s="250"/>
      <c r="Y12" s="250"/>
      <c r="Z12" s="251"/>
    </row>
    <row r="13" spans="1:26" s="90" customFormat="1" ht="52.5" customHeight="1">
      <c r="A13" s="83">
        <f>RANK(Y13,Y$13:Y$15,0)</f>
        <v>1</v>
      </c>
      <c r="B13" s="24"/>
      <c r="C13" s="71"/>
      <c r="D13" s="105" t="s">
        <v>201</v>
      </c>
      <c r="E13" s="118" t="s">
        <v>202</v>
      </c>
      <c r="F13" s="119" t="s">
        <v>8</v>
      </c>
      <c r="G13" s="120" t="s">
        <v>206</v>
      </c>
      <c r="H13" s="118" t="s">
        <v>198</v>
      </c>
      <c r="I13" s="119" t="s">
        <v>199</v>
      </c>
      <c r="J13" s="119" t="s">
        <v>307</v>
      </c>
      <c r="K13" s="138" t="s">
        <v>200</v>
      </c>
      <c r="L13" s="84">
        <v>127.5</v>
      </c>
      <c r="M13" s="85">
        <f>L13/1.9-IF($U13=1,0.5,IF($U13=2,1.5,0))-IF($V13=1,0.5,IF($V13=2,1,0))</f>
        <v>67.10526315789474</v>
      </c>
      <c r="N13" s="86">
        <f>RANK(M13,M$13:M$15,0)</f>
        <v>3</v>
      </c>
      <c r="O13" s="84">
        <v>125.5</v>
      </c>
      <c r="P13" s="85">
        <f>O13/1.9-IF($U13=1,0.5,IF($U13=2,1.5,0))-IF($V13=1,0.5,IF($V13=2,1,0))</f>
        <v>66.05263157894737</v>
      </c>
      <c r="Q13" s="86">
        <f>RANK(P13,P$13:P$15,0)</f>
        <v>1</v>
      </c>
      <c r="R13" s="84">
        <v>132</v>
      </c>
      <c r="S13" s="85">
        <f>R13/1.9-IF($U13=1,0.5,IF($U13=2,1.5,0))-IF($V13=1,0.5,IF($V13=2,1,0))</f>
        <v>69.47368421052632</v>
      </c>
      <c r="T13" s="86">
        <f>RANK(S13,S$13:S$15,0)</f>
        <v>1</v>
      </c>
      <c r="U13" s="87"/>
      <c r="V13" s="87"/>
      <c r="W13" s="84">
        <f>L13+O13+R13</f>
        <v>385</v>
      </c>
      <c r="X13" s="88"/>
      <c r="Y13" s="85">
        <f>ROUND(SUM(M13,P13,S13)/3,3)</f>
        <v>67.544</v>
      </c>
      <c r="Z13" s="97" t="s">
        <v>41</v>
      </c>
    </row>
    <row r="14" spans="1:26" s="90" customFormat="1" ht="52.5" customHeight="1">
      <c r="A14" s="83">
        <f>RANK(Y14,Y$13:Y$15,0)</f>
        <v>2</v>
      </c>
      <c r="B14" s="24"/>
      <c r="C14" s="71"/>
      <c r="D14" s="188" t="s">
        <v>280</v>
      </c>
      <c r="E14" s="159" t="s">
        <v>290</v>
      </c>
      <c r="F14" s="158" t="s">
        <v>8</v>
      </c>
      <c r="G14" s="160" t="s">
        <v>281</v>
      </c>
      <c r="H14" s="189" t="s">
        <v>282</v>
      </c>
      <c r="I14" s="190" t="s">
        <v>283</v>
      </c>
      <c r="J14" s="190" t="s">
        <v>162</v>
      </c>
      <c r="K14" s="191" t="s">
        <v>284</v>
      </c>
      <c r="L14" s="84">
        <v>128</v>
      </c>
      <c r="M14" s="85">
        <f>L14/1.9-IF($U14=1,0.5,IF($U14=2,1.5,0))-IF($V14=1,0.5,IF($V14=2,1,0))</f>
        <v>67.36842105263158</v>
      </c>
      <c r="N14" s="86">
        <f>RANK(M14,M$13:M$15,0)</f>
        <v>2</v>
      </c>
      <c r="O14" s="84">
        <v>123.5</v>
      </c>
      <c r="P14" s="85">
        <f>O14/1.9-IF($U14=1,0.5,IF($U14=2,1.5,0))-IF($V14=1,0.5,IF($V14=2,1,0))</f>
        <v>65</v>
      </c>
      <c r="Q14" s="86">
        <f>RANK(P14,P$13:P$15,0)</f>
        <v>2</v>
      </c>
      <c r="R14" s="84">
        <v>129</v>
      </c>
      <c r="S14" s="85">
        <f>R14/1.9-IF($U14=1,0.5,IF($U14=2,1.5,0))-IF($V14=1,0.5,IF($V14=2,1,0))</f>
        <v>67.89473684210526</v>
      </c>
      <c r="T14" s="86">
        <f>RANK(S14,S$13:S$15,0)</f>
        <v>2</v>
      </c>
      <c r="U14" s="87"/>
      <c r="V14" s="87"/>
      <c r="W14" s="84">
        <f>L14+O14+R14</f>
        <v>380.5</v>
      </c>
      <c r="X14" s="178"/>
      <c r="Y14" s="85">
        <f>ROUND(SUM(M14,P14,S14)/3,3)</f>
        <v>66.754</v>
      </c>
      <c r="Z14" s="97" t="s">
        <v>41</v>
      </c>
    </row>
    <row r="15" spans="1:26" s="90" customFormat="1" ht="52.5" customHeight="1">
      <c r="A15" s="83">
        <f>RANK(Y15,Y$13:Y$15,0)</f>
        <v>3</v>
      </c>
      <c r="B15" s="24"/>
      <c r="C15" s="71"/>
      <c r="D15" s="105" t="s">
        <v>196</v>
      </c>
      <c r="E15" s="118" t="s">
        <v>197</v>
      </c>
      <c r="F15" s="119" t="s">
        <v>8</v>
      </c>
      <c r="G15" s="120" t="s">
        <v>206</v>
      </c>
      <c r="H15" s="118" t="s">
        <v>198</v>
      </c>
      <c r="I15" s="119" t="s">
        <v>199</v>
      </c>
      <c r="J15" s="119" t="s">
        <v>307</v>
      </c>
      <c r="K15" s="138" t="s">
        <v>200</v>
      </c>
      <c r="L15" s="84">
        <v>128.5</v>
      </c>
      <c r="M15" s="85">
        <f>L15/1.9-IF($U15=1,0.5,IF($U15=2,1.5,0))-IF($V15=1,0.5,IF($V15=2,1,0))</f>
        <v>67.63157894736842</v>
      </c>
      <c r="N15" s="86">
        <f>RANK(M15,M$13:M$15,0)</f>
        <v>1</v>
      </c>
      <c r="O15" s="84">
        <v>122.5</v>
      </c>
      <c r="P15" s="85">
        <f>O15/1.9-IF($U15=1,0.5,IF($U15=2,1.5,0))-IF($V15=1,0.5,IF($V15=2,1,0))</f>
        <v>64.47368421052632</v>
      </c>
      <c r="Q15" s="86">
        <f>RANK(P15,P$13:P$15,0)</f>
        <v>3</v>
      </c>
      <c r="R15" s="84">
        <v>126.5</v>
      </c>
      <c r="S15" s="85">
        <f>R15/1.9-IF($U15=1,0.5,IF($U15=2,1.5,0))-IF($V15=1,0.5,IF($V15=2,1,0))</f>
        <v>66.57894736842105</v>
      </c>
      <c r="T15" s="86">
        <f>RANK(S15,S$13:S$15,0)</f>
        <v>3</v>
      </c>
      <c r="U15" s="87"/>
      <c r="V15" s="87"/>
      <c r="W15" s="84">
        <f>L15+O15+R15</f>
        <v>377.5</v>
      </c>
      <c r="X15" s="178"/>
      <c r="Y15" s="85">
        <f>ROUND(SUM(M15,P15,S15)/3,3)</f>
        <v>66.228</v>
      </c>
      <c r="Z15" s="97" t="s">
        <v>41</v>
      </c>
    </row>
    <row r="16" spans="1:26" s="25" customFormat="1" ht="36.75" customHeight="1">
      <c r="A16" s="26"/>
      <c r="B16" s="27"/>
      <c r="C16" s="28"/>
      <c r="D16" s="42"/>
      <c r="E16" s="3"/>
      <c r="F16" s="4"/>
      <c r="G16" s="5"/>
      <c r="H16" s="43"/>
      <c r="I16" s="44"/>
      <c r="J16" s="4"/>
      <c r="K16" s="6"/>
      <c r="L16" s="29"/>
      <c r="M16" s="30"/>
      <c r="N16" s="31"/>
      <c r="O16" s="29"/>
      <c r="P16" s="30"/>
      <c r="Q16" s="31"/>
      <c r="R16" s="29"/>
      <c r="S16" s="30"/>
      <c r="T16" s="31"/>
      <c r="U16" s="31"/>
      <c r="V16" s="31"/>
      <c r="W16" s="29"/>
      <c r="X16" s="32"/>
      <c r="Y16" s="30"/>
      <c r="Z16" s="33"/>
    </row>
    <row r="17" spans="1:26" ht="24.75" customHeight="1">
      <c r="A17" s="34"/>
      <c r="B17" s="34"/>
      <c r="C17" s="34"/>
      <c r="D17" s="34" t="s">
        <v>17</v>
      </c>
      <c r="E17" s="34"/>
      <c r="F17" s="34"/>
      <c r="G17" s="34"/>
      <c r="H17" s="34"/>
      <c r="J17" s="34"/>
      <c r="K17" s="131" t="s">
        <v>158</v>
      </c>
      <c r="L17" s="35"/>
      <c r="M17" s="36"/>
      <c r="N17" s="34"/>
      <c r="O17" s="37"/>
      <c r="P17" s="38"/>
      <c r="Q17" s="34"/>
      <c r="R17" s="37"/>
      <c r="S17" s="38"/>
      <c r="T17" s="34"/>
      <c r="U17" s="34"/>
      <c r="V17" s="34"/>
      <c r="W17" s="34"/>
      <c r="X17" s="34"/>
      <c r="Y17" s="38"/>
      <c r="Z17" s="34"/>
    </row>
    <row r="18" spans="1:26" ht="24.75" customHeight="1">
      <c r="A18" s="34"/>
      <c r="B18" s="34"/>
      <c r="C18" s="34"/>
      <c r="D18" s="34"/>
      <c r="E18" s="34"/>
      <c r="F18" s="34"/>
      <c r="G18" s="34"/>
      <c r="H18" s="34"/>
      <c r="J18" s="34"/>
      <c r="K18" s="131"/>
      <c r="L18" s="35"/>
      <c r="M18" s="36"/>
      <c r="N18" s="34"/>
      <c r="O18" s="37"/>
      <c r="P18" s="38"/>
      <c r="Q18" s="34"/>
      <c r="R18" s="37"/>
      <c r="S18" s="38"/>
      <c r="T18" s="34"/>
      <c r="U18" s="34"/>
      <c r="V18" s="34"/>
      <c r="W18" s="34"/>
      <c r="X18" s="34"/>
      <c r="Y18" s="38"/>
      <c r="Z18" s="34"/>
    </row>
    <row r="19" spans="1:26" ht="24.75" customHeight="1">
      <c r="A19" s="34"/>
      <c r="B19" s="34"/>
      <c r="C19" s="34"/>
      <c r="D19" s="34" t="s">
        <v>10</v>
      </c>
      <c r="E19" s="34"/>
      <c r="F19" s="34"/>
      <c r="G19" s="34"/>
      <c r="H19" s="34"/>
      <c r="J19" s="34"/>
      <c r="K19" s="131" t="s">
        <v>153</v>
      </c>
      <c r="L19" s="35"/>
      <c r="M19" s="39"/>
      <c r="O19" s="37"/>
      <c r="P19" s="38"/>
      <c r="Q19" s="34"/>
      <c r="R19" s="37"/>
      <c r="S19" s="38"/>
      <c r="T19" s="34"/>
      <c r="U19" s="34"/>
      <c r="V19" s="34"/>
      <c r="W19" s="34"/>
      <c r="X19" s="34"/>
      <c r="Y19" s="38"/>
      <c r="Z19" s="34"/>
    </row>
    <row r="20" spans="1:26" ht="24.75" customHeight="1">
      <c r="A20" s="34"/>
      <c r="B20" s="34"/>
      <c r="C20" s="34"/>
      <c r="D20" s="34"/>
      <c r="E20" s="34"/>
      <c r="F20" s="34"/>
      <c r="G20" s="34"/>
      <c r="H20" s="34"/>
      <c r="J20" s="34"/>
      <c r="K20" s="1"/>
      <c r="L20" s="35"/>
      <c r="M20" s="36"/>
      <c r="N20" s="34"/>
      <c r="O20" s="37"/>
      <c r="P20" s="38"/>
      <c r="Q20" s="34"/>
      <c r="R20" s="37"/>
      <c r="S20" s="38"/>
      <c r="T20" s="34"/>
      <c r="U20" s="34"/>
      <c r="V20" s="34"/>
      <c r="W20" s="34"/>
      <c r="X20" s="34"/>
      <c r="Y20" s="38"/>
      <c r="Z20" s="34"/>
    </row>
    <row r="21" spans="1:26" ht="24.75" customHeight="1">
      <c r="A21" s="34"/>
      <c r="B21" s="34"/>
      <c r="C21" s="34"/>
      <c r="D21" s="34" t="s">
        <v>43</v>
      </c>
      <c r="E21" s="34"/>
      <c r="F21" s="34"/>
      <c r="G21" s="34"/>
      <c r="H21" s="34"/>
      <c r="J21" s="34"/>
      <c r="K21" s="131" t="s">
        <v>154</v>
      </c>
      <c r="L21" s="35"/>
      <c r="M21" s="39"/>
      <c r="O21" s="37"/>
      <c r="P21" s="38"/>
      <c r="Q21" s="34"/>
      <c r="R21" s="37"/>
      <c r="S21" s="38"/>
      <c r="T21" s="34"/>
      <c r="U21" s="34"/>
      <c r="V21" s="34"/>
      <c r="W21" s="34"/>
      <c r="X21" s="34"/>
      <c r="Y21" s="38"/>
      <c r="Z21" s="34"/>
    </row>
  </sheetData>
  <sheetProtection/>
  <mergeCells count="27">
    <mergeCell ref="D10:D11"/>
    <mergeCell ref="E10:E11"/>
    <mergeCell ref="F10:F11"/>
    <mergeCell ref="A1:Z1"/>
    <mergeCell ref="A2:Y2"/>
    <mergeCell ref="A3:Z3"/>
    <mergeCell ref="A4:Z4"/>
    <mergeCell ref="A5:Z5"/>
    <mergeCell ref="A7:Z7"/>
    <mergeCell ref="Z10:Z11"/>
    <mergeCell ref="A6:Z6"/>
    <mergeCell ref="A12:Z12"/>
    <mergeCell ref="R10:T10"/>
    <mergeCell ref="U10:U11"/>
    <mergeCell ref="V10:V11"/>
    <mergeCell ref="W10:W11"/>
    <mergeCell ref="X10:X11"/>
    <mergeCell ref="Y10:Y11"/>
    <mergeCell ref="G10:G11"/>
    <mergeCell ref="H10:H11"/>
    <mergeCell ref="I10:I11"/>
    <mergeCell ref="K10:K11"/>
    <mergeCell ref="L10:N10"/>
    <mergeCell ref="O10:Q10"/>
    <mergeCell ref="A10:A11"/>
    <mergeCell ref="B10:B11"/>
    <mergeCell ref="C10:C11"/>
  </mergeCells>
  <printOptions/>
  <pageMargins left="0.5" right="0.45" top="0.51" bottom="0.15748031496062992" header="0.2362204724409449" footer="0.15748031496062992"/>
  <pageSetup fitToHeight="0" fitToWidth="1" horizontalDpi="600" verticalDpi="600" orientation="landscape" paperSize="9" scale="63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8"/>
  <sheetViews>
    <sheetView view="pageBreakPreview" zoomScale="75" zoomScaleSheetLayoutView="75" zoomScalePageLayoutView="0" workbookViewId="0" topLeftCell="A1">
      <selection activeCell="AB6" sqref="AB6"/>
    </sheetView>
  </sheetViews>
  <sheetFormatPr defaultColWidth="9.140625" defaultRowHeight="12.75"/>
  <cols>
    <col min="1" max="1" width="5.00390625" style="8" customWidth="1"/>
    <col min="2" max="3" width="4.7109375" style="8" hidden="1" customWidth="1"/>
    <col min="4" max="4" width="19.8515625" style="8" customWidth="1"/>
    <col min="5" max="5" width="11.140625" style="8" customWidth="1"/>
    <col min="6" max="6" width="4.8515625" style="8" customWidth="1"/>
    <col min="7" max="7" width="37.57421875" style="8" customWidth="1"/>
    <col min="8" max="8" width="10.7109375" style="8" customWidth="1"/>
    <col min="9" max="9" width="16.00390625" style="8" customWidth="1"/>
    <col min="10" max="10" width="16.00390625" style="8" hidden="1" customWidth="1"/>
    <col min="11" max="11" width="25.140625" style="8" customWidth="1"/>
    <col min="12" max="12" width="6.28125" style="40" customWidth="1"/>
    <col min="13" max="13" width="8.7109375" style="41" customWidth="1"/>
    <col min="14" max="14" width="3.8515625" style="8" customWidth="1"/>
    <col min="15" max="15" width="6.421875" style="40" customWidth="1"/>
    <col min="16" max="16" width="8.7109375" style="41" customWidth="1"/>
    <col min="17" max="17" width="3.7109375" style="8" customWidth="1"/>
    <col min="18" max="18" width="6.421875" style="40" customWidth="1"/>
    <col min="19" max="19" width="8.7109375" style="41" customWidth="1"/>
    <col min="20" max="20" width="3.7109375" style="8" customWidth="1"/>
    <col min="21" max="22" width="5.57421875" style="8" customWidth="1"/>
    <col min="23" max="23" width="6.28125" style="8" customWidth="1"/>
    <col min="24" max="24" width="6.7109375" style="8" hidden="1" customWidth="1"/>
    <col min="25" max="25" width="9.7109375" style="41" customWidth="1"/>
    <col min="26" max="26" width="8.00390625" style="8" customWidth="1"/>
    <col min="27" max="16384" width="9.140625" style="8" customWidth="1"/>
  </cols>
  <sheetData>
    <row r="1" spans="1:26" ht="42.75" customHeight="1">
      <c r="A1" s="212" t="s">
        <v>92</v>
      </c>
      <c r="B1" s="213"/>
      <c r="C1" s="213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  <c r="W1" s="214"/>
      <c r="X1" s="214"/>
      <c r="Y1" s="214"/>
      <c r="Z1" s="214"/>
    </row>
    <row r="2" spans="1:26" ht="38.25" customHeight="1" hidden="1">
      <c r="A2" s="252"/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252"/>
      <c r="W2" s="252"/>
      <c r="X2" s="252"/>
      <c r="Y2" s="252"/>
      <c r="Z2" s="252"/>
    </row>
    <row r="3" spans="1:26" s="9" customFormat="1" ht="18" customHeight="1">
      <c r="A3" s="227" t="s">
        <v>243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227"/>
      <c r="U3" s="227"/>
      <c r="V3" s="227"/>
      <c r="W3" s="227"/>
      <c r="X3" s="227"/>
      <c r="Y3" s="227"/>
      <c r="Z3" s="227"/>
    </row>
    <row r="4" spans="1:26" s="10" customFormat="1" ht="18" customHeight="1">
      <c r="A4" s="215" t="s">
        <v>28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</row>
    <row r="5" spans="1:26" s="11" customFormat="1" ht="18" customHeight="1">
      <c r="A5" s="241" t="s">
        <v>250</v>
      </c>
      <c r="B5" s="242"/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2"/>
      <c r="R5" s="242"/>
      <c r="S5" s="242"/>
      <c r="T5" s="242"/>
      <c r="U5" s="242"/>
      <c r="V5" s="242"/>
      <c r="W5" s="242"/>
      <c r="X5" s="242"/>
      <c r="Y5" s="242"/>
      <c r="Z5" s="242"/>
    </row>
    <row r="6" spans="1:26" s="11" customFormat="1" ht="39" customHeight="1">
      <c r="A6" s="243" t="s">
        <v>304</v>
      </c>
      <c r="B6" s="243"/>
      <c r="C6" s="243"/>
      <c r="D6" s="243"/>
      <c r="E6" s="243"/>
      <c r="F6" s="243"/>
      <c r="G6" s="243"/>
      <c r="H6" s="243"/>
      <c r="I6" s="243"/>
      <c r="J6" s="243"/>
      <c r="K6" s="243"/>
      <c r="L6" s="243"/>
      <c r="M6" s="243"/>
      <c r="N6" s="243"/>
      <c r="O6" s="243"/>
      <c r="P6" s="243"/>
      <c r="Q6" s="243"/>
      <c r="R6" s="243"/>
      <c r="S6" s="243"/>
      <c r="T6" s="243"/>
      <c r="U6" s="243"/>
      <c r="V6" s="243"/>
      <c r="W6" s="243"/>
      <c r="X6" s="243"/>
      <c r="Y6" s="243"/>
      <c r="Z6" s="243"/>
    </row>
    <row r="7" spans="1:26" s="96" customFormat="1" ht="18" customHeight="1">
      <c r="A7" s="216" t="s">
        <v>305</v>
      </c>
      <c r="B7" s="216"/>
      <c r="C7" s="216"/>
      <c r="D7" s="216"/>
      <c r="E7" s="216"/>
      <c r="F7" s="216"/>
      <c r="G7" s="216"/>
      <c r="H7" s="216"/>
      <c r="I7" s="216"/>
      <c r="J7" s="216"/>
      <c r="K7" s="216"/>
      <c r="L7" s="216"/>
      <c r="M7" s="216"/>
      <c r="N7" s="216"/>
      <c r="O7" s="216"/>
      <c r="P7" s="216"/>
      <c r="Q7" s="216"/>
      <c r="R7" s="216"/>
      <c r="S7" s="216"/>
      <c r="T7" s="216"/>
      <c r="U7" s="216"/>
      <c r="V7" s="216"/>
      <c r="W7" s="216"/>
      <c r="X7" s="216"/>
      <c r="Y7" s="216"/>
      <c r="Z7" s="216"/>
    </row>
    <row r="8" spans="1:26" ht="7.5" customHeight="1">
      <c r="A8" s="128"/>
      <c r="B8" s="128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</row>
    <row r="9" spans="1:26" s="17" customFormat="1" ht="15" customHeight="1">
      <c r="A9" s="92" t="s">
        <v>73</v>
      </c>
      <c r="B9" s="12"/>
      <c r="C9" s="12"/>
      <c r="D9" s="13"/>
      <c r="E9" s="13"/>
      <c r="F9" s="13"/>
      <c r="G9" s="13"/>
      <c r="H9" s="13"/>
      <c r="I9" s="14"/>
      <c r="J9" s="14"/>
      <c r="K9" s="12"/>
      <c r="L9" s="15"/>
      <c r="M9" s="16"/>
      <c r="O9" s="15"/>
      <c r="P9" s="18"/>
      <c r="R9" s="15"/>
      <c r="S9" s="18"/>
      <c r="Y9" s="70" t="s">
        <v>195</v>
      </c>
      <c r="Z9" s="19"/>
    </row>
    <row r="10" spans="1:26" s="20" customFormat="1" ht="19.5" customHeight="1">
      <c r="A10" s="218" t="s">
        <v>27</v>
      </c>
      <c r="B10" s="219" t="s">
        <v>2</v>
      </c>
      <c r="C10" s="220" t="s">
        <v>13</v>
      </c>
      <c r="D10" s="217" t="s">
        <v>15</v>
      </c>
      <c r="E10" s="217" t="s">
        <v>3</v>
      </c>
      <c r="F10" s="218" t="s">
        <v>14</v>
      </c>
      <c r="G10" s="217" t="s">
        <v>16</v>
      </c>
      <c r="H10" s="217" t="s">
        <v>3</v>
      </c>
      <c r="I10" s="217" t="s">
        <v>4</v>
      </c>
      <c r="J10" s="127"/>
      <c r="K10" s="217" t="s">
        <v>6</v>
      </c>
      <c r="L10" s="224" t="s">
        <v>19</v>
      </c>
      <c r="M10" s="224"/>
      <c r="N10" s="224"/>
      <c r="O10" s="224" t="s">
        <v>20</v>
      </c>
      <c r="P10" s="224"/>
      <c r="Q10" s="224"/>
      <c r="R10" s="224" t="s">
        <v>42</v>
      </c>
      <c r="S10" s="224"/>
      <c r="T10" s="224"/>
      <c r="U10" s="222" t="s">
        <v>21</v>
      </c>
      <c r="V10" s="220" t="s">
        <v>93</v>
      </c>
      <c r="W10" s="218" t="s">
        <v>22</v>
      </c>
      <c r="X10" s="219"/>
      <c r="Y10" s="225" t="s">
        <v>23</v>
      </c>
      <c r="Z10" s="253" t="s">
        <v>24</v>
      </c>
    </row>
    <row r="11" spans="1:26" s="20" customFormat="1" ht="48.75" customHeight="1">
      <c r="A11" s="218"/>
      <c r="B11" s="219"/>
      <c r="C11" s="221"/>
      <c r="D11" s="217"/>
      <c r="E11" s="217"/>
      <c r="F11" s="218"/>
      <c r="G11" s="217"/>
      <c r="H11" s="217"/>
      <c r="I11" s="217"/>
      <c r="J11" s="127"/>
      <c r="K11" s="217"/>
      <c r="L11" s="21" t="s">
        <v>25</v>
      </c>
      <c r="M11" s="22" t="s">
        <v>26</v>
      </c>
      <c r="N11" s="23" t="s">
        <v>27</v>
      </c>
      <c r="O11" s="21" t="s">
        <v>25</v>
      </c>
      <c r="P11" s="22" t="s">
        <v>26</v>
      </c>
      <c r="Q11" s="23" t="s">
        <v>27</v>
      </c>
      <c r="R11" s="21" t="s">
        <v>25</v>
      </c>
      <c r="S11" s="22" t="s">
        <v>26</v>
      </c>
      <c r="T11" s="23" t="s">
        <v>27</v>
      </c>
      <c r="U11" s="223"/>
      <c r="V11" s="221"/>
      <c r="W11" s="218"/>
      <c r="X11" s="219"/>
      <c r="Y11" s="225"/>
      <c r="Z11" s="254"/>
    </row>
    <row r="12" spans="1:26" s="90" customFormat="1" ht="38.25" customHeight="1">
      <c r="A12" s="249" t="s">
        <v>296</v>
      </c>
      <c r="B12" s="250"/>
      <c r="C12" s="250"/>
      <c r="D12" s="250"/>
      <c r="E12" s="250"/>
      <c r="F12" s="250"/>
      <c r="G12" s="250"/>
      <c r="H12" s="250"/>
      <c r="I12" s="250"/>
      <c r="J12" s="250"/>
      <c r="K12" s="250"/>
      <c r="L12" s="250"/>
      <c r="M12" s="250"/>
      <c r="N12" s="250"/>
      <c r="O12" s="250"/>
      <c r="P12" s="250"/>
      <c r="Q12" s="250"/>
      <c r="R12" s="250"/>
      <c r="S12" s="250"/>
      <c r="T12" s="250"/>
      <c r="U12" s="250"/>
      <c r="V12" s="250"/>
      <c r="W12" s="250"/>
      <c r="X12" s="250"/>
      <c r="Y12" s="250"/>
      <c r="Z12" s="251"/>
    </row>
    <row r="13" spans="1:26" s="90" customFormat="1" ht="38.25" customHeight="1">
      <c r="A13" s="83">
        <f>RANK(Y13,Y$13:Y$17,0)</f>
        <v>1</v>
      </c>
      <c r="B13" s="24"/>
      <c r="C13" s="71"/>
      <c r="D13" s="145" t="s">
        <v>166</v>
      </c>
      <c r="E13" s="136" t="s">
        <v>194</v>
      </c>
      <c r="F13" s="137" t="s">
        <v>8</v>
      </c>
      <c r="G13" s="135" t="s">
        <v>278</v>
      </c>
      <c r="H13" s="136" t="s">
        <v>133</v>
      </c>
      <c r="I13" s="137" t="s">
        <v>134</v>
      </c>
      <c r="J13" s="137" t="s">
        <v>48</v>
      </c>
      <c r="K13" s="137" t="s">
        <v>67</v>
      </c>
      <c r="L13" s="84">
        <v>126</v>
      </c>
      <c r="M13" s="85">
        <f>L13/1.9-IF($U13=1,0.5,IF($U13=2,1.5,0))-IF($V13=1,0.5,IF($V13=2,1,0))</f>
        <v>66.31578947368422</v>
      </c>
      <c r="N13" s="86">
        <f>RANK(M13,M$13:M$17,0)</f>
        <v>2</v>
      </c>
      <c r="O13" s="84">
        <v>128.5</v>
      </c>
      <c r="P13" s="85">
        <f>O13/1.9-IF($U13=1,0.5,IF($U13=2,1.5,0))-IF($V13=1,0.5,IF($V13=2,1,0))</f>
        <v>67.63157894736842</v>
      </c>
      <c r="Q13" s="86">
        <f>RANK(P13,P$13:P$17,0)</f>
        <v>1</v>
      </c>
      <c r="R13" s="84">
        <v>132</v>
      </c>
      <c r="S13" s="85">
        <f>R13/1.9-IF($U13=1,0.5,IF($U13=2,1.5,0))-IF($V13=1,0.5,IF($V13=2,1,0))</f>
        <v>69.47368421052632</v>
      </c>
      <c r="T13" s="86">
        <f>RANK(S13,S$13:S$17,0)</f>
        <v>1</v>
      </c>
      <c r="U13" s="87"/>
      <c r="V13" s="87"/>
      <c r="W13" s="84">
        <f>L13+O13+R13</f>
        <v>386.5</v>
      </c>
      <c r="X13" s="88"/>
      <c r="Y13" s="85">
        <f>ROUND(SUM(M13,P13,S13)/3,3)</f>
        <v>67.807</v>
      </c>
      <c r="Z13" s="97" t="s">
        <v>41</v>
      </c>
    </row>
    <row r="14" spans="1:26" s="90" customFormat="1" ht="38.25" customHeight="1">
      <c r="A14" s="83">
        <f>RANK(Y14,Y$13:Y$17,0)</f>
        <v>2</v>
      </c>
      <c r="B14" s="24"/>
      <c r="C14" s="71"/>
      <c r="D14" s="105" t="s">
        <v>116</v>
      </c>
      <c r="E14" s="118" t="s">
        <v>180</v>
      </c>
      <c r="F14" s="119" t="s">
        <v>8</v>
      </c>
      <c r="G14" s="125" t="s">
        <v>115</v>
      </c>
      <c r="H14" s="118" t="s">
        <v>108</v>
      </c>
      <c r="I14" s="119" t="s">
        <v>98</v>
      </c>
      <c r="J14" s="119" t="s">
        <v>98</v>
      </c>
      <c r="K14" s="80" t="s">
        <v>112</v>
      </c>
      <c r="L14" s="84">
        <v>127</v>
      </c>
      <c r="M14" s="85">
        <f>L14/1.9-IF($U14=1,0.5,IF($U14=2,1.5,0))-IF($V14=1,0.5,IF($V14=2,1,0))</f>
        <v>66.8421052631579</v>
      </c>
      <c r="N14" s="86">
        <f>RANK(M14,M$13:M$17,0)</f>
        <v>1</v>
      </c>
      <c r="O14" s="84">
        <v>127.5</v>
      </c>
      <c r="P14" s="85">
        <f>O14/1.9-IF($U14=1,0.5,IF($U14=2,1.5,0))-IF($V14=1,0.5,IF($V14=2,1,0))</f>
        <v>67.10526315789474</v>
      </c>
      <c r="Q14" s="86">
        <f>RANK(P14,P$13:P$17,0)</f>
        <v>2</v>
      </c>
      <c r="R14" s="84">
        <v>127</v>
      </c>
      <c r="S14" s="85">
        <f>R14/1.9-IF($U14=1,0.5,IF($U14=2,1.5,0))-IF($V14=1,0.5,IF($V14=2,1,0))</f>
        <v>66.8421052631579</v>
      </c>
      <c r="T14" s="86">
        <f>RANK(S14,S$13:S$17,0)</f>
        <v>3</v>
      </c>
      <c r="U14" s="87"/>
      <c r="V14" s="87"/>
      <c r="W14" s="84">
        <f>L14+O14+R14</f>
        <v>381.5</v>
      </c>
      <c r="X14" s="179"/>
      <c r="Y14" s="85">
        <f>ROUND(SUM(M14,P14,S14)/3,3)</f>
        <v>66.93</v>
      </c>
      <c r="Z14" s="97" t="s">
        <v>41</v>
      </c>
    </row>
    <row r="15" spans="1:26" s="90" customFormat="1" ht="38.25" customHeight="1">
      <c r="A15" s="83">
        <f>RANK(Y15,Y$13:Y$17,0)</f>
        <v>3</v>
      </c>
      <c r="B15" s="24"/>
      <c r="C15" s="71"/>
      <c r="D15" s="150" t="s">
        <v>120</v>
      </c>
      <c r="E15" s="118" t="s">
        <v>121</v>
      </c>
      <c r="F15" s="137" t="s">
        <v>8</v>
      </c>
      <c r="G15" s="125" t="s">
        <v>102</v>
      </c>
      <c r="H15" s="149" t="s">
        <v>103</v>
      </c>
      <c r="I15" s="137" t="s">
        <v>104</v>
      </c>
      <c r="J15" s="119" t="s">
        <v>98</v>
      </c>
      <c r="K15" s="80" t="s">
        <v>105</v>
      </c>
      <c r="L15" s="84">
        <v>125.5</v>
      </c>
      <c r="M15" s="85">
        <f>L15/1.9-IF($U15=1,0.5,IF($U15=2,1.5,0))-IF($V15=1,0.5,IF($V15=2,1,0))</f>
        <v>66.05263157894737</v>
      </c>
      <c r="N15" s="86">
        <f>RANK(M15,M$13:M$17,0)</f>
        <v>3</v>
      </c>
      <c r="O15" s="84">
        <v>127</v>
      </c>
      <c r="P15" s="85">
        <f>O15/1.9-IF($U15=1,0.5,IF($U15=2,1.5,0))-IF($V15=1,0.5,IF($V15=2,1,0))</f>
        <v>66.8421052631579</v>
      </c>
      <c r="Q15" s="86">
        <f>RANK(P15,P$13:P$17,0)</f>
        <v>3</v>
      </c>
      <c r="R15" s="84">
        <v>128.5</v>
      </c>
      <c r="S15" s="85">
        <f>R15/1.9-IF($U15=1,0.5,IF($U15=2,1.5,0))-IF($V15=1,0.5,IF($V15=2,1,0))</f>
        <v>67.63157894736842</v>
      </c>
      <c r="T15" s="86">
        <f>RANK(S15,S$13:S$17,0)</f>
        <v>2</v>
      </c>
      <c r="U15" s="87"/>
      <c r="V15" s="87"/>
      <c r="W15" s="84">
        <f>L15+O15+R15</f>
        <v>381</v>
      </c>
      <c r="X15" s="179"/>
      <c r="Y15" s="85">
        <f>ROUND(SUM(M15,P15,S15)/3,3)</f>
        <v>66.842</v>
      </c>
      <c r="Z15" s="97" t="s">
        <v>41</v>
      </c>
    </row>
    <row r="16" spans="1:26" s="90" customFormat="1" ht="38.25" customHeight="1">
      <c r="A16" s="83">
        <f>RANK(Y16,Y$13:Y$17,0)</f>
        <v>4</v>
      </c>
      <c r="B16" s="24"/>
      <c r="C16" s="71"/>
      <c r="D16" s="150" t="s">
        <v>117</v>
      </c>
      <c r="E16" s="118" t="s">
        <v>118</v>
      </c>
      <c r="F16" s="137" t="s">
        <v>8</v>
      </c>
      <c r="G16" s="125" t="s">
        <v>102</v>
      </c>
      <c r="H16" s="149" t="s">
        <v>103</v>
      </c>
      <c r="I16" s="137" t="s">
        <v>104</v>
      </c>
      <c r="J16" s="80" t="s">
        <v>98</v>
      </c>
      <c r="K16" s="151" t="s">
        <v>119</v>
      </c>
      <c r="L16" s="84">
        <v>125</v>
      </c>
      <c r="M16" s="85">
        <f>L16/1.9-IF($U16=1,0.5,IF($U16=2,1.5,0))-IF($V16=1,0.5,IF($V16=2,1,0))</f>
        <v>65.78947368421053</v>
      </c>
      <c r="N16" s="86">
        <f>RANK(M16,M$13:M$17,0)</f>
        <v>4</v>
      </c>
      <c r="O16" s="84">
        <v>127</v>
      </c>
      <c r="P16" s="85">
        <f>O16/1.9-IF($U16=1,0.5,IF($U16=2,1.5,0))-IF($V16=1,0.5,IF($V16=2,1,0))</f>
        <v>66.8421052631579</v>
      </c>
      <c r="Q16" s="86">
        <f>RANK(P16,P$13:P$17,0)</f>
        <v>3</v>
      </c>
      <c r="R16" s="84">
        <v>123</v>
      </c>
      <c r="S16" s="85">
        <f>R16/1.9-IF($U16=1,0.5,IF($U16=2,1.5,0))-IF($V16=1,0.5,IF($V16=2,1,0))</f>
        <v>64.73684210526316</v>
      </c>
      <c r="T16" s="86">
        <f>RANK(S16,S$13:S$17,0)</f>
        <v>4</v>
      </c>
      <c r="U16" s="87"/>
      <c r="V16" s="87"/>
      <c r="W16" s="84">
        <f>L16+O16+R16</f>
        <v>375</v>
      </c>
      <c r="X16" s="179"/>
      <c r="Y16" s="85">
        <f>ROUND(SUM(M16,P16,S16)/3,3)</f>
        <v>65.789</v>
      </c>
      <c r="Z16" s="97" t="s">
        <v>41</v>
      </c>
    </row>
    <row r="17" spans="1:26" s="90" customFormat="1" ht="38.25" customHeight="1">
      <c r="A17" s="83">
        <f>RANK(Y17,Y$13:Y$17,0)</f>
        <v>5</v>
      </c>
      <c r="B17" s="24"/>
      <c r="C17" s="71"/>
      <c r="D17" s="105" t="s">
        <v>204</v>
      </c>
      <c r="E17" s="118" t="s">
        <v>205</v>
      </c>
      <c r="F17" s="119" t="s">
        <v>8</v>
      </c>
      <c r="G17" s="120" t="s">
        <v>207</v>
      </c>
      <c r="H17" s="118" t="s">
        <v>203</v>
      </c>
      <c r="I17" s="119" t="s">
        <v>199</v>
      </c>
      <c r="J17" s="119" t="s">
        <v>306</v>
      </c>
      <c r="K17" s="138" t="s">
        <v>200</v>
      </c>
      <c r="L17" s="84">
        <v>123.5</v>
      </c>
      <c r="M17" s="85">
        <f>L17/1.9-IF($U17=1,0.5,IF($U17=2,1.5,0))-IF($V17=1,0.5,IF($V17=2,1,0))</f>
        <v>65</v>
      </c>
      <c r="N17" s="86">
        <f>RANK(M17,M$13:M$17,0)</f>
        <v>5</v>
      </c>
      <c r="O17" s="84">
        <v>121</v>
      </c>
      <c r="P17" s="85">
        <f>O17/1.9-IF($U17=1,0.5,IF($U17=2,1.5,0))-IF($V17=1,0.5,IF($V17=2,1,0))</f>
        <v>63.684210526315795</v>
      </c>
      <c r="Q17" s="86">
        <f>RANK(P17,P$13:P$17,0)</f>
        <v>5</v>
      </c>
      <c r="R17" s="84">
        <v>121.5</v>
      </c>
      <c r="S17" s="85">
        <f>R17/1.9-IF($U17=1,0.5,IF($U17=2,1.5,0))-IF($V17=1,0.5,IF($V17=2,1,0))</f>
        <v>63.94736842105264</v>
      </c>
      <c r="T17" s="86">
        <f>RANK(S17,S$13:S$17,0)</f>
        <v>5</v>
      </c>
      <c r="U17" s="87"/>
      <c r="V17" s="87"/>
      <c r="W17" s="84">
        <f>L17+O17+R17</f>
        <v>366</v>
      </c>
      <c r="X17" s="179"/>
      <c r="Y17" s="85">
        <f>ROUND(SUM(M17,P17,S17)/3,3)</f>
        <v>64.211</v>
      </c>
      <c r="Z17" s="97" t="s">
        <v>41</v>
      </c>
    </row>
    <row r="18" spans="1:26" s="90" customFormat="1" ht="38.25" customHeight="1">
      <c r="A18" s="249" t="s">
        <v>127</v>
      </c>
      <c r="B18" s="250"/>
      <c r="C18" s="250"/>
      <c r="D18" s="250"/>
      <c r="E18" s="250"/>
      <c r="F18" s="250"/>
      <c r="G18" s="250"/>
      <c r="H18" s="250"/>
      <c r="I18" s="250"/>
      <c r="J18" s="250"/>
      <c r="K18" s="250"/>
      <c r="L18" s="250"/>
      <c r="M18" s="250"/>
      <c r="N18" s="250"/>
      <c r="O18" s="250"/>
      <c r="P18" s="250"/>
      <c r="Q18" s="250"/>
      <c r="R18" s="250"/>
      <c r="S18" s="250"/>
      <c r="T18" s="250"/>
      <c r="U18" s="250"/>
      <c r="V18" s="250"/>
      <c r="W18" s="250"/>
      <c r="X18" s="250"/>
      <c r="Y18" s="250"/>
      <c r="Z18" s="251"/>
    </row>
    <row r="19" spans="1:26" s="90" customFormat="1" ht="38.25" customHeight="1">
      <c r="A19" s="83">
        <f>RANK(Y19,Y$19:Y$22,0)</f>
        <v>1</v>
      </c>
      <c r="B19" s="24"/>
      <c r="C19" s="71"/>
      <c r="D19" s="145" t="s">
        <v>128</v>
      </c>
      <c r="E19" s="136" t="s">
        <v>193</v>
      </c>
      <c r="F19" s="93" t="s">
        <v>8</v>
      </c>
      <c r="G19" s="120" t="s">
        <v>167</v>
      </c>
      <c r="H19" s="204" t="s">
        <v>220</v>
      </c>
      <c r="I19" s="184" t="s">
        <v>134</v>
      </c>
      <c r="J19" s="137" t="s">
        <v>48</v>
      </c>
      <c r="K19" s="137" t="s">
        <v>67</v>
      </c>
      <c r="L19" s="84">
        <v>128</v>
      </c>
      <c r="M19" s="85">
        <f>L19/1.9-IF($U19=1,0.5,IF($U19=2,1.5,0))-IF($V19=1,0.5,IF($V19=2,1,0))</f>
        <v>67.36842105263158</v>
      </c>
      <c r="N19" s="86">
        <f>RANK(M19,M$19:M$22,0)</f>
        <v>2</v>
      </c>
      <c r="O19" s="84">
        <v>130</v>
      </c>
      <c r="P19" s="85">
        <f>O19/1.9-IF($U19=1,0.5,IF($U19=2,1.5,0))-IF($V19=1,0.5,IF($V19=2,1,0))</f>
        <v>68.42105263157895</v>
      </c>
      <c r="Q19" s="86">
        <f>RANK(P19,P$19:P$22,0)</f>
        <v>1</v>
      </c>
      <c r="R19" s="84">
        <v>137</v>
      </c>
      <c r="S19" s="85">
        <f>R19/1.9-IF($U19=1,0.5,IF($U19=2,1.5,0))-IF($V19=1,0.5,IF($V19=2,1,0))</f>
        <v>72.10526315789474</v>
      </c>
      <c r="T19" s="86">
        <f>RANK(S19,S$19:S$22,0)</f>
        <v>1</v>
      </c>
      <c r="U19" s="87"/>
      <c r="V19" s="87"/>
      <c r="W19" s="84">
        <f>L19+O19+R19</f>
        <v>395</v>
      </c>
      <c r="X19" s="88"/>
      <c r="Y19" s="85">
        <f>ROUND(SUM(M19,P19,S19)/3,3)</f>
        <v>69.298</v>
      </c>
      <c r="Z19" s="97" t="s">
        <v>41</v>
      </c>
    </row>
    <row r="20" spans="1:26" s="90" customFormat="1" ht="38.25" customHeight="1">
      <c r="A20" s="83">
        <f>RANK(Y20,Y$19:Y$22,0)</f>
        <v>2</v>
      </c>
      <c r="B20" s="24"/>
      <c r="C20" s="71"/>
      <c r="D20" s="145" t="s">
        <v>128</v>
      </c>
      <c r="E20" s="136" t="s">
        <v>193</v>
      </c>
      <c r="F20" s="93" t="s">
        <v>8</v>
      </c>
      <c r="G20" s="135" t="s">
        <v>77</v>
      </c>
      <c r="H20" s="136" t="s">
        <v>78</v>
      </c>
      <c r="I20" s="137" t="s">
        <v>79</v>
      </c>
      <c r="J20" s="137" t="s">
        <v>48</v>
      </c>
      <c r="K20" s="137" t="s">
        <v>67</v>
      </c>
      <c r="L20" s="84">
        <v>123.5</v>
      </c>
      <c r="M20" s="85">
        <f>L20/1.9-IF($U20=1,0.5,IF($U20=2,1.5,0))-IF($V20=1,0.5,IF($V20=2,1,0))</f>
        <v>65</v>
      </c>
      <c r="N20" s="86">
        <f>RANK(M20,M$19:M$22,0)</f>
        <v>4</v>
      </c>
      <c r="O20" s="84">
        <v>126</v>
      </c>
      <c r="P20" s="85">
        <f>O20/1.9-IF($U20=1,0.5,IF($U20=2,1.5,0))-IF($V20=1,0.5,IF($V20=2,1,0))</f>
        <v>66.31578947368422</v>
      </c>
      <c r="Q20" s="86">
        <f>RANK(P20,P$19:P$22,0)</f>
        <v>4</v>
      </c>
      <c r="R20" s="84">
        <v>132.5</v>
      </c>
      <c r="S20" s="85">
        <f>R20/1.9-IF($U20=1,0.5,IF($U20=2,1.5,0))-IF($V20=1,0.5,IF($V20=2,1,0))</f>
        <v>69.73684210526316</v>
      </c>
      <c r="T20" s="86">
        <f>RANK(S20,S$19:S$22,0)</f>
        <v>2</v>
      </c>
      <c r="U20" s="87"/>
      <c r="V20" s="87"/>
      <c r="W20" s="84">
        <f>L20+O20+R20</f>
        <v>382</v>
      </c>
      <c r="X20" s="179"/>
      <c r="Y20" s="85">
        <f>ROUND(SUM(M20,P20,S20)/3,3)</f>
        <v>67.018</v>
      </c>
      <c r="Z20" s="97" t="s">
        <v>41</v>
      </c>
    </row>
    <row r="21" spans="1:26" s="90" customFormat="1" ht="38.25" customHeight="1">
      <c r="A21" s="83">
        <f>RANK(Y21,Y$19:Y$22,0)</f>
        <v>3</v>
      </c>
      <c r="B21" s="24"/>
      <c r="C21" s="71"/>
      <c r="D21" s="105" t="s">
        <v>147</v>
      </c>
      <c r="E21" s="118" t="s">
        <v>191</v>
      </c>
      <c r="F21" s="119" t="s">
        <v>8</v>
      </c>
      <c r="G21" s="156" t="s">
        <v>150</v>
      </c>
      <c r="H21" s="157" t="s">
        <v>146</v>
      </c>
      <c r="I21" s="79" t="s">
        <v>98</v>
      </c>
      <c r="J21" s="77" t="s">
        <v>98</v>
      </c>
      <c r="K21" s="80" t="s">
        <v>112</v>
      </c>
      <c r="L21" s="84">
        <v>129</v>
      </c>
      <c r="M21" s="85">
        <f>L21/1.9-IF($U21=1,0.5,IF($U21=2,1.5,0))-IF($V21=1,0.5,IF($V21=2,1,0))</f>
        <v>67.89473684210526</v>
      </c>
      <c r="N21" s="86">
        <f>RANK(M21,M$19:M$22,0)</f>
        <v>1</v>
      </c>
      <c r="O21" s="84">
        <v>126.5</v>
      </c>
      <c r="P21" s="85">
        <f>O21/1.9-IF($U21=1,0.5,IF($U21=2,1.5,0))-IF($V21=1,0.5,IF($V21=2,1,0))</f>
        <v>66.57894736842105</v>
      </c>
      <c r="Q21" s="86">
        <f>RANK(P21,P$19:P$22,0)</f>
        <v>2</v>
      </c>
      <c r="R21" s="84">
        <v>125.5</v>
      </c>
      <c r="S21" s="85">
        <f>R21/1.9-IF($U21=1,0.5,IF($U21=2,1.5,0))-IF($V21=1,0.5,IF($V21=2,1,0))</f>
        <v>66.05263157894737</v>
      </c>
      <c r="T21" s="86">
        <f>RANK(S21,S$19:S$22,0)</f>
        <v>3</v>
      </c>
      <c r="U21" s="87"/>
      <c r="V21" s="87"/>
      <c r="W21" s="84">
        <f>L21+O21+R21</f>
        <v>381</v>
      </c>
      <c r="X21" s="179"/>
      <c r="Y21" s="85">
        <f>ROUND(SUM(M21,P21,S21)/3,3)</f>
        <v>66.842</v>
      </c>
      <c r="Z21" s="97" t="s">
        <v>41</v>
      </c>
    </row>
    <row r="22" spans="1:26" s="90" customFormat="1" ht="38.25" customHeight="1">
      <c r="A22" s="83">
        <f>RANK(Y22,Y$19:Y$22,0)</f>
        <v>4</v>
      </c>
      <c r="B22" s="24"/>
      <c r="C22" s="71"/>
      <c r="D22" s="145" t="s">
        <v>145</v>
      </c>
      <c r="E22" s="118" t="s">
        <v>177</v>
      </c>
      <c r="F22" s="137" t="s">
        <v>8</v>
      </c>
      <c r="G22" s="156" t="s">
        <v>150</v>
      </c>
      <c r="H22" s="157" t="s">
        <v>146</v>
      </c>
      <c r="I22" s="79" t="s">
        <v>98</v>
      </c>
      <c r="J22" s="80" t="s">
        <v>98</v>
      </c>
      <c r="K22" s="80" t="s">
        <v>105</v>
      </c>
      <c r="L22" s="84">
        <v>125</v>
      </c>
      <c r="M22" s="85">
        <f>L22/1.9-IF($U22=1,0.5,IF($U22=2,1.5,0))-IF($V22=1,0.5,IF($V22=2,1,0))</f>
        <v>65.78947368421053</v>
      </c>
      <c r="N22" s="86">
        <f>RANK(M22,M$19:M$22,0)</f>
        <v>3</v>
      </c>
      <c r="O22" s="84">
        <v>126.5</v>
      </c>
      <c r="P22" s="85">
        <f>O22/1.9-IF($U22=1,0.5,IF($U22=2,1.5,0))-IF($V22=1,0.5,IF($V22=2,1,0))</f>
        <v>66.57894736842105</v>
      </c>
      <c r="Q22" s="86">
        <f>RANK(P22,P$19:P$22,0)</f>
        <v>2</v>
      </c>
      <c r="R22" s="84">
        <v>125.5</v>
      </c>
      <c r="S22" s="85">
        <f>R22/1.9-IF($U22=1,0.5,IF($U22=2,1.5,0))-IF($V22=1,0.5,IF($V22=2,1,0))</f>
        <v>66.05263157894737</v>
      </c>
      <c r="T22" s="86">
        <f>RANK(S22,S$19:S$22,0)</f>
        <v>3</v>
      </c>
      <c r="U22" s="87"/>
      <c r="V22" s="87"/>
      <c r="W22" s="84">
        <f>L22+O22+R22</f>
        <v>377</v>
      </c>
      <c r="X22" s="179"/>
      <c r="Y22" s="85">
        <f>ROUND(SUM(M22,P22,S22)/3,3)</f>
        <v>66.14</v>
      </c>
      <c r="Z22" s="97" t="s">
        <v>41</v>
      </c>
    </row>
    <row r="23" spans="1:26" s="25" customFormat="1" ht="39" customHeight="1">
      <c r="A23" s="26"/>
      <c r="B23" s="27"/>
      <c r="C23" s="28"/>
      <c r="D23" s="42"/>
      <c r="E23" s="3"/>
      <c r="F23" s="4"/>
      <c r="G23" s="5"/>
      <c r="H23" s="43"/>
      <c r="I23" s="44"/>
      <c r="J23" s="4"/>
      <c r="K23" s="6"/>
      <c r="L23" s="29"/>
      <c r="M23" s="30"/>
      <c r="N23" s="31"/>
      <c r="O23" s="29"/>
      <c r="P23" s="30"/>
      <c r="Q23" s="31"/>
      <c r="R23" s="29"/>
      <c r="S23" s="30"/>
      <c r="T23" s="31"/>
      <c r="U23" s="31"/>
      <c r="V23" s="31"/>
      <c r="W23" s="29"/>
      <c r="X23" s="32"/>
      <c r="Y23" s="30"/>
      <c r="Z23" s="33"/>
    </row>
    <row r="24" spans="1:26" ht="24.75" customHeight="1">
      <c r="A24" s="34"/>
      <c r="B24" s="34"/>
      <c r="C24" s="34"/>
      <c r="D24" s="34" t="s">
        <v>17</v>
      </c>
      <c r="E24" s="34"/>
      <c r="F24" s="34"/>
      <c r="G24" s="34"/>
      <c r="H24" s="34"/>
      <c r="J24" s="34"/>
      <c r="K24" s="131" t="s">
        <v>158</v>
      </c>
      <c r="L24" s="35"/>
      <c r="M24" s="36"/>
      <c r="N24" s="34"/>
      <c r="O24" s="37"/>
      <c r="P24" s="38"/>
      <c r="Q24" s="34"/>
      <c r="R24" s="37"/>
      <c r="S24" s="38"/>
      <c r="T24" s="34"/>
      <c r="U24" s="34"/>
      <c r="V24" s="34"/>
      <c r="W24" s="34"/>
      <c r="X24" s="34"/>
      <c r="Y24" s="38"/>
      <c r="Z24" s="34"/>
    </row>
    <row r="25" spans="1:26" ht="24.75" customHeight="1">
      <c r="A25" s="34"/>
      <c r="B25" s="34"/>
      <c r="C25" s="34"/>
      <c r="D25" s="34"/>
      <c r="E25" s="34"/>
      <c r="F25" s="34"/>
      <c r="G25" s="34"/>
      <c r="H25" s="34"/>
      <c r="J25" s="34"/>
      <c r="K25" s="131"/>
      <c r="L25" s="35"/>
      <c r="M25" s="36"/>
      <c r="N25" s="34"/>
      <c r="O25" s="37"/>
      <c r="P25" s="38"/>
      <c r="Q25" s="34"/>
      <c r="R25" s="37"/>
      <c r="S25" s="38"/>
      <c r="T25" s="34"/>
      <c r="U25" s="34"/>
      <c r="V25" s="34"/>
      <c r="W25" s="34"/>
      <c r="X25" s="34"/>
      <c r="Y25" s="38"/>
      <c r="Z25" s="34"/>
    </row>
    <row r="26" spans="1:26" ht="24.75" customHeight="1">
      <c r="A26" s="34"/>
      <c r="B26" s="34"/>
      <c r="C26" s="34"/>
      <c r="D26" s="34" t="s">
        <v>10</v>
      </c>
      <c r="E26" s="34"/>
      <c r="F26" s="34"/>
      <c r="G26" s="34"/>
      <c r="H26" s="34"/>
      <c r="J26" s="34"/>
      <c r="K26" s="131" t="s">
        <v>153</v>
      </c>
      <c r="L26" s="35"/>
      <c r="M26" s="39"/>
      <c r="O26" s="37"/>
      <c r="P26" s="38"/>
      <c r="Q26" s="34"/>
      <c r="R26" s="37"/>
      <c r="S26" s="38"/>
      <c r="T26" s="34"/>
      <c r="U26" s="34"/>
      <c r="V26" s="34"/>
      <c r="W26" s="34"/>
      <c r="X26" s="34"/>
      <c r="Y26" s="38"/>
      <c r="Z26" s="34"/>
    </row>
    <row r="27" spans="1:26" ht="24.75" customHeight="1">
      <c r="A27" s="34"/>
      <c r="B27" s="34"/>
      <c r="C27" s="34"/>
      <c r="D27" s="34"/>
      <c r="E27" s="34"/>
      <c r="F27" s="34"/>
      <c r="G27" s="34"/>
      <c r="H27" s="34"/>
      <c r="J27" s="34"/>
      <c r="K27" s="1"/>
      <c r="L27" s="35"/>
      <c r="M27" s="36"/>
      <c r="N27" s="34"/>
      <c r="O27" s="37"/>
      <c r="P27" s="38"/>
      <c r="Q27" s="34"/>
      <c r="R27" s="37"/>
      <c r="S27" s="38"/>
      <c r="T27" s="34"/>
      <c r="U27" s="34"/>
      <c r="V27" s="34"/>
      <c r="W27" s="34"/>
      <c r="X27" s="34"/>
      <c r="Y27" s="38"/>
      <c r="Z27" s="34"/>
    </row>
    <row r="28" spans="1:26" ht="24.75" customHeight="1">
      <c r="A28" s="34"/>
      <c r="B28" s="34"/>
      <c r="C28" s="34"/>
      <c r="D28" s="34" t="s">
        <v>43</v>
      </c>
      <c r="E28" s="34"/>
      <c r="F28" s="34"/>
      <c r="G28" s="34"/>
      <c r="H28" s="34"/>
      <c r="J28" s="34"/>
      <c r="K28" s="131" t="s">
        <v>154</v>
      </c>
      <c r="L28" s="35"/>
      <c r="M28" s="39"/>
      <c r="O28" s="37"/>
      <c r="P28" s="38"/>
      <c r="Q28" s="34"/>
      <c r="R28" s="37"/>
      <c r="S28" s="38"/>
      <c r="T28" s="34"/>
      <c r="U28" s="34"/>
      <c r="V28" s="34"/>
      <c r="W28" s="34"/>
      <c r="X28" s="34"/>
      <c r="Y28" s="38"/>
      <c r="Z28" s="34"/>
    </row>
  </sheetData>
  <sheetProtection/>
  <mergeCells count="28">
    <mergeCell ref="A18:Z18"/>
    <mergeCell ref="A12:Z12"/>
    <mergeCell ref="A7:Z7"/>
    <mergeCell ref="A1:Z1"/>
    <mergeCell ref="A3:Z3"/>
    <mergeCell ref="A4:Z4"/>
    <mergeCell ref="A5:Z5"/>
    <mergeCell ref="Z10:Z11"/>
    <mergeCell ref="R10:T10"/>
    <mergeCell ref="U10:U11"/>
    <mergeCell ref="V10:V11"/>
    <mergeCell ref="W10:W11"/>
    <mergeCell ref="X10:X11"/>
    <mergeCell ref="Y10:Y11"/>
    <mergeCell ref="O10:Q10"/>
    <mergeCell ref="A2:Z2"/>
    <mergeCell ref="A6:Z6"/>
    <mergeCell ref="L10:N10"/>
    <mergeCell ref="B10:B11"/>
    <mergeCell ref="C10:C11"/>
    <mergeCell ref="D10:D11"/>
    <mergeCell ref="E10:E11"/>
    <mergeCell ref="F10:F11"/>
    <mergeCell ref="A10:A11"/>
    <mergeCell ref="G10:G11"/>
    <mergeCell ref="H10:H11"/>
    <mergeCell ref="I10:I11"/>
    <mergeCell ref="K10:K11"/>
  </mergeCells>
  <printOptions/>
  <pageMargins left="0.5" right="0.45" top="0.27" bottom="0.15748031496062992" header="0.2362204724409449" footer="0.15748031496062992"/>
  <pageSetup fitToHeight="0" fitToWidth="1" horizontalDpi="600" verticalDpi="600" orientation="landscape" paperSize="9" scale="63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42"/>
  <sheetViews>
    <sheetView view="pageBreakPreview" zoomScaleSheetLayoutView="100" zoomScalePageLayoutView="0" workbookViewId="0" topLeftCell="A1">
      <selection activeCell="K25" sqref="K25"/>
    </sheetView>
  </sheetViews>
  <sheetFormatPr defaultColWidth="8.8515625" defaultRowHeight="12.75"/>
  <cols>
    <col min="1" max="1" width="25.8515625" style="54" customWidth="1"/>
    <col min="2" max="2" width="19.28125" style="54" customWidth="1"/>
    <col min="3" max="3" width="12.7109375" style="54" customWidth="1"/>
    <col min="4" max="4" width="25.00390625" style="54" customWidth="1"/>
    <col min="5" max="5" width="21.421875" style="54" customWidth="1"/>
    <col min="6" max="16384" width="8.8515625" style="54" customWidth="1"/>
  </cols>
  <sheetData>
    <row r="1" spans="1:12" ht="61.5" customHeight="1">
      <c r="A1" s="255" t="s">
        <v>75</v>
      </c>
      <c r="B1" s="255"/>
      <c r="C1" s="255"/>
      <c r="D1" s="255"/>
      <c r="E1" s="255"/>
      <c r="F1" s="68"/>
      <c r="G1" s="68"/>
      <c r="H1" s="68"/>
      <c r="I1" s="68"/>
      <c r="J1" s="68"/>
      <c r="K1" s="68"/>
      <c r="L1" s="68"/>
    </row>
    <row r="2" spans="1:10" ht="26.25" customHeight="1">
      <c r="A2" s="322" t="s">
        <v>243</v>
      </c>
      <c r="B2" s="322"/>
      <c r="C2" s="322"/>
      <c r="D2" s="322"/>
      <c r="E2" s="322"/>
      <c r="F2" s="53"/>
      <c r="G2" s="53"/>
      <c r="H2" s="53"/>
      <c r="I2" s="53"/>
      <c r="J2" s="53"/>
    </row>
    <row r="3" ht="21.75" customHeight="1">
      <c r="A3" s="55" t="s">
        <v>29</v>
      </c>
    </row>
    <row r="4" spans="1:5" ht="21.75" customHeight="1">
      <c r="A4" s="103" t="s">
        <v>73</v>
      </c>
      <c r="B4" s="104"/>
      <c r="C4" s="104"/>
      <c r="D4" s="104"/>
      <c r="E4" s="70" t="s">
        <v>195</v>
      </c>
    </row>
    <row r="5" spans="1:5" ht="21.75" customHeight="1">
      <c r="A5" s="57" t="s">
        <v>30</v>
      </c>
      <c r="B5" s="72" t="s">
        <v>31</v>
      </c>
      <c r="C5" s="72" t="s">
        <v>32</v>
      </c>
      <c r="D5" s="72" t="s">
        <v>33</v>
      </c>
      <c r="E5" s="72" t="s">
        <v>34</v>
      </c>
    </row>
    <row r="6" spans="1:5" ht="36.75" customHeight="1">
      <c r="A6" s="58" t="s">
        <v>17</v>
      </c>
      <c r="B6" s="58" t="s">
        <v>185</v>
      </c>
      <c r="C6" s="58" t="s">
        <v>157</v>
      </c>
      <c r="D6" s="58" t="s">
        <v>35</v>
      </c>
      <c r="E6" s="58"/>
    </row>
    <row r="7" spans="1:5" ht="36.75" customHeight="1">
      <c r="A7" s="73" t="s">
        <v>131</v>
      </c>
      <c r="B7" s="58" t="s">
        <v>186</v>
      </c>
      <c r="C7" s="58" t="s">
        <v>157</v>
      </c>
      <c r="D7" s="58" t="s">
        <v>35</v>
      </c>
      <c r="E7" s="72"/>
    </row>
    <row r="8" spans="1:5" ht="36.75" customHeight="1">
      <c r="A8" s="73" t="s">
        <v>130</v>
      </c>
      <c r="B8" s="58" t="s">
        <v>244</v>
      </c>
      <c r="C8" s="58" t="s">
        <v>245</v>
      </c>
      <c r="D8" s="58" t="s">
        <v>36</v>
      </c>
      <c r="E8" s="72"/>
    </row>
    <row r="9" spans="1:5" ht="36.75" customHeight="1" hidden="1">
      <c r="A9" s="73" t="s">
        <v>44</v>
      </c>
      <c r="B9" s="58"/>
      <c r="C9" s="58"/>
      <c r="D9" s="58"/>
      <c r="E9" s="72"/>
    </row>
    <row r="10" spans="1:5" ht="36.75" customHeight="1" hidden="1">
      <c r="A10" s="73" t="s">
        <v>46</v>
      </c>
      <c r="B10" s="58"/>
      <c r="C10" s="58"/>
      <c r="D10" s="58"/>
      <c r="E10" s="72"/>
    </row>
    <row r="11" spans="1:5" s="91" customFormat="1" ht="36.75" customHeight="1">
      <c r="A11" s="73" t="s">
        <v>50</v>
      </c>
      <c r="B11" s="58" t="s">
        <v>246</v>
      </c>
      <c r="C11" s="58" t="s">
        <v>157</v>
      </c>
      <c r="D11" s="58" t="s">
        <v>35</v>
      </c>
      <c r="E11" s="72"/>
    </row>
    <row r="12" spans="1:5" s="91" customFormat="1" ht="36.75" customHeight="1">
      <c r="A12" s="73" t="s">
        <v>247</v>
      </c>
      <c r="B12" s="58" t="s">
        <v>152</v>
      </c>
      <c r="C12" s="58" t="s">
        <v>142</v>
      </c>
      <c r="D12" s="58" t="s">
        <v>35</v>
      </c>
      <c r="E12" s="72"/>
    </row>
    <row r="13" spans="1:5" s="91" customFormat="1" ht="36.75" customHeight="1">
      <c r="A13" s="73" t="s">
        <v>247</v>
      </c>
      <c r="B13" s="58" t="s">
        <v>297</v>
      </c>
      <c r="C13" s="58" t="s">
        <v>142</v>
      </c>
      <c r="D13" s="58" t="s">
        <v>35</v>
      </c>
      <c r="E13" s="72"/>
    </row>
    <row r="14" spans="1:5" ht="36.75" customHeight="1">
      <c r="A14" s="73" t="s">
        <v>10</v>
      </c>
      <c r="B14" s="58" t="s">
        <v>45</v>
      </c>
      <c r="C14" s="58" t="s">
        <v>74</v>
      </c>
      <c r="D14" s="58" t="s">
        <v>36</v>
      </c>
      <c r="E14" s="72"/>
    </row>
    <row r="15" spans="1:5" ht="36.75" customHeight="1">
      <c r="A15" s="73" t="s">
        <v>141</v>
      </c>
      <c r="B15" s="58" t="s">
        <v>155</v>
      </c>
      <c r="C15" s="58" t="s">
        <v>142</v>
      </c>
      <c r="D15" s="58" t="s">
        <v>35</v>
      </c>
      <c r="E15" s="72"/>
    </row>
    <row r="16" spans="1:5" s="91" customFormat="1" ht="36.75" customHeight="1">
      <c r="A16" s="73" t="s">
        <v>141</v>
      </c>
      <c r="B16" s="58" t="s">
        <v>190</v>
      </c>
      <c r="C16" s="58" t="s">
        <v>156</v>
      </c>
      <c r="D16" s="58" t="s">
        <v>35</v>
      </c>
      <c r="E16" s="72"/>
    </row>
    <row r="17" spans="1:5" ht="36.75" customHeight="1">
      <c r="A17" s="73" t="s">
        <v>37</v>
      </c>
      <c r="B17" s="58" t="s">
        <v>71</v>
      </c>
      <c r="C17" s="58"/>
      <c r="D17" s="58"/>
      <c r="E17" s="72"/>
    </row>
    <row r="20" spans="1:5" ht="12.75">
      <c r="A20" s="1"/>
      <c r="B20" s="2"/>
      <c r="C20" s="1"/>
      <c r="D20" s="1"/>
      <c r="E20" s="1"/>
    </row>
    <row r="21" spans="1:5" ht="12.75">
      <c r="A21" s="1" t="s">
        <v>40</v>
      </c>
      <c r="B21" s="2"/>
      <c r="C21" s="131" t="s">
        <v>158</v>
      </c>
      <c r="D21" s="131"/>
      <c r="E21" s="1"/>
    </row>
    <row r="22" spans="1:5" ht="17.25" customHeight="1">
      <c r="A22" s="1"/>
      <c r="B22" s="2"/>
      <c r="D22" s="1"/>
      <c r="E22" s="1"/>
    </row>
    <row r="23" spans="1:12" ht="84.75" customHeight="1">
      <c r="A23" s="255" t="s">
        <v>76</v>
      </c>
      <c r="B23" s="255"/>
      <c r="C23" s="255"/>
      <c r="D23" s="255"/>
      <c r="E23" s="68"/>
      <c r="F23" s="68"/>
      <c r="G23" s="68"/>
      <c r="H23" s="68"/>
      <c r="I23" s="68"/>
      <c r="J23" s="68"/>
      <c r="K23" s="68"/>
      <c r="L23" s="68"/>
    </row>
    <row r="24" spans="1:10" ht="26.25" customHeight="1">
      <c r="A24" s="322" t="s">
        <v>243</v>
      </c>
      <c r="B24" s="322"/>
      <c r="C24" s="322"/>
      <c r="D24" s="322"/>
      <c r="E24" s="139"/>
      <c r="F24" s="53"/>
      <c r="G24" s="53"/>
      <c r="H24" s="53"/>
      <c r="I24" s="53"/>
      <c r="J24" s="53"/>
    </row>
    <row r="25" spans="1:4" ht="21.75" customHeight="1">
      <c r="A25" s="256" t="s">
        <v>51</v>
      </c>
      <c r="B25" s="256"/>
      <c r="C25" s="256"/>
      <c r="D25" s="256"/>
    </row>
    <row r="26" spans="1:5" ht="33" customHeight="1">
      <c r="A26" s="103" t="s">
        <v>73</v>
      </c>
      <c r="B26" s="102"/>
      <c r="C26" s="102"/>
      <c r="D26" s="70" t="s">
        <v>195</v>
      </c>
      <c r="E26" s="70"/>
    </row>
    <row r="27" spans="1:4" ht="30" customHeight="1">
      <c r="A27" s="57" t="s">
        <v>30</v>
      </c>
      <c r="B27" s="141" t="s">
        <v>31</v>
      </c>
      <c r="C27" s="141" t="s">
        <v>32</v>
      </c>
      <c r="D27" s="141" t="s">
        <v>33</v>
      </c>
    </row>
    <row r="28" spans="1:4" ht="36.75" customHeight="1">
      <c r="A28" s="58" t="s">
        <v>17</v>
      </c>
      <c r="B28" s="58" t="s">
        <v>185</v>
      </c>
      <c r="C28" s="58" t="s">
        <v>157</v>
      </c>
      <c r="D28" s="58" t="s">
        <v>35</v>
      </c>
    </row>
    <row r="29" spans="1:4" ht="36.75" customHeight="1">
      <c r="A29" s="73" t="s">
        <v>248</v>
      </c>
      <c r="B29" s="58" t="s">
        <v>186</v>
      </c>
      <c r="C29" s="58" t="s">
        <v>157</v>
      </c>
      <c r="D29" s="58" t="s">
        <v>35</v>
      </c>
    </row>
    <row r="30" spans="1:4" ht="36.75" customHeight="1">
      <c r="A30" s="73" t="s">
        <v>248</v>
      </c>
      <c r="B30" s="58" t="s">
        <v>244</v>
      </c>
      <c r="C30" s="58" t="s">
        <v>245</v>
      </c>
      <c r="D30" s="58" t="s">
        <v>36</v>
      </c>
    </row>
    <row r="31" spans="1:4" ht="36.75" customHeight="1" hidden="1">
      <c r="A31" s="73" t="s">
        <v>44</v>
      </c>
      <c r="B31" s="58"/>
      <c r="C31" s="58"/>
      <c r="D31" s="58"/>
    </row>
    <row r="32" spans="1:4" ht="36.75" customHeight="1" hidden="1">
      <c r="A32" s="73" t="s">
        <v>46</v>
      </c>
      <c r="B32" s="58"/>
      <c r="C32" s="58"/>
      <c r="D32" s="58"/>
    </row>
    <row r="33" spans="1:4" ht="36.75" customHeight="1">
      <c r="A33" s="73" t="s">
        <v>50</v>
      </c>
      <c r="B33" s="58" t="s">
        <v>246</v>
      </c>
      <c r="C33" s="58" t="s">
        <v>157</v>
      </c>
      <c r="D33" s="58" t="s">
        <v>35</v>
      </c>
    </row>
    <row r="34" spans="1:4" s="91" customFormat="1" ht="36.75" customHeight="1">
      <c r="A34" s="73" t="s">
        <v>247</v>
      </c>
      <c r="B34" s="58" t="s">
        <v>152</v>
      </c>
      <c r="C34" s="58" t="s">
        <v>142</v>
      </c>
      <c r="D34" s="58" t="s">
        <v>35</v>
      </c>
    </row>
    <row r="35" spans="1:4" s="91" customFormat="1" ht="36.75" customHeight="1">
      <c r="A35" s="73" t="s">
        <v>247</v>
      </c>
      <c r="B35" s="58" t="s">
        <v>297</v>
      </c>
      <c r="C35" s="58" t="s">
        <v>142</v>
      </c>
      <c r="D35" s="58" t="s">
        <v>35</v>
      </c>
    </row>
    <row r="36" spans="1:4" s="91" customFormat="1" ht="36.75" customHeight="1">
      <c r="A36" s="73" t="s">
        <v>10</v>
      </c>
      <c r="B36" s="58" t="s">
        <v>45</v>
      </c>
      <c r="C36" s="58" t="s">
        <v>74</v>
      </c>
      <c r="D36" s="58" t="s">
        <v>36</v>
      </c>
    </row>
    <row r="37" spans="1:4" s="91" customFormat="1" ht="36.75" customHeight="1">
      <c r="A37" s="73" t="s">
        <v>141</v>
      </c>
      <c r="B37" s="58" t="s">
        <v>155</v>
      </c>
      <c r="C37" s="58" t="s">
        <v>142</v>
      </c>
      <c r="D37" s="58" t="s">
        <v>35</v>
      </c>
    </row>
    <row r="38" spans="1:4" ht="36.75" customHeight="1">
      <c r="A38" s="73" t="s">
        <v>143</v>
      </c>
      <c r="B38" s="58" t="s">
        <v>244</v>
      </c>
      <c r="C38" s="58" t="s">
        <v>245</v>
      </c>
      <c r="D38" s="58" t="s">
        <v>36</v>
      </c>
    </row>
    <row r="39" spans="1:4" ht="24" customHeight="1">
      <c r="A39" s="140"/>
      <c r="B39" s="1"/>
      <c r="C39" s="1"/>
      <c r="D39" s="1"/>
    </row>
    <row r="40" spans="1:3" ht="24" customHeight="1">
      <c r="A40" s="1" t="s">
        <v>40</v>
      </c>
      <c r="B40" s="131"/>
      <c r="C40" s="131" t="s">
        <v>158</v>
      </c>
    </row>
    <row r="41" spans="1:5" ht="24" customHeight="1">
      <c r="A41" s="1"/>
      <c r="B41" s="2"/>
      <c r="C41" s="1"/>
      <c r="D41" s="1"/>
      <c r="E41" s="1"/>
    </row>
    <row r="42" spans="1:5" ht="24" customHeight="1">
      <c r="A42" s="34" t="s">
        <v>10</v>
      </c>
      <c r="B42" s="7"/>
      <c r="C42" s="131" t="s">
        <v>153</v>
      </c>
      <c r="D42" s="7"/>
      <c r="E42" s="1"/>
    </row>
  </sheetData>
  <sheetProtection/>
  <mergeCells count="5">
    <mergeCell ref="A1:E1"/>
    <mergeCell ref="A2:E2"/>
    <mergeCell ref="A25:D25"/>
    <mergeCell ref="A23:D23"/>
    <mergeCell ref="A24:D24"/>
  </mergeCells>
  <printOptions/>
  <pageMargins left="0.7874015748031497" right="0.4330708661417323" top="0.35433070866141736" bottom="0.7480314960629921" header="0.31496062992125984" footer="0.31496062992125984"/>
  <pageSetup horizontalDpi="600" verticalDpi="600" orientation="portrait" paperSize="9" scale="85" r:id="rId1"/>
  <rowBreaks count="1" manualBreakCount="1">
    <brk id="2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0"/>
  <sheetViews>
    <sheetView view="pageBreakPreview" zoomScale="85" zoomScaleSheetLayoutView="85" zoomScalePageLayoutView="0" workbookViewId="0" topLeftCell="A1">
      <selection activeCell="G15" sqref="G15"/>
    </sheetView>
  </sheetViews>
  <sheetFormatPr defaultColWidth="9.140625" defaultRowHeight="12.75"/>
  <cols>
    <col min="1" max="1" width="5.00390625" style="8" customWidth="1"/>
    <col min="2" max="3" width="4.7109375" style="8" hidden="1" customWidth="1"/>
    <col min="4" max="4" width="16.8515625" style="8" customWidth="1"/>
    <col min="5" max="5" width="8.28125" style="8" customWidth="1"/>
    <col min="6" max="6" width="6.00390625" style="8" customWidth="1"/>
    <col min="7" max="7" width="33.28125" style="8" customWidth="1"/>
    <col min="8" max="8" width="11.28125" style="8" customWidth="1"/>
    <col min="9" max="9" width="16.00390625" style="8" customWidth="1"/>
    <col min="10" max="10" width="12.7109375" style="8" hidden="1" customWidth="1"/>
    <col min="11" max="11" width="23.28125" style="8" customWidth="1"/>
    <col min="12" max="12" width="6.28125" style="40" customWidth="1"/>
    <col min="13" max="13" width="8.7109375" style="41" customWidth="1"/>
    <col min="14" max="14" width="3.8515625" style="8" customWidth="1"/>
    <col min="15" max="15" width="6.421875" style="40" customWidth="1"/>
    <col min="16" max="16" width="8.7109375" style="41" customWidth="1"/>
    <col min="17" max="17" width="4.00390625" style="8" customWidth="1"/>
    <col min="18" max="18" width="6.421875" style="40" customWidth="1"/>
    <col min="19" max="19" width="8.7109375" style="41" customWidth="1"/>
    <col min="20" max="20" width="4.28125" style="8" customWidth="1"/>
    <col min="21" max="22" width="4.8515625" style="8" customWidth="1"/>
    <col min="23" max="23" width="6.28125" style="8" customWidth="1"/>
    <col min="24" max="24" width="9.57421875" style="8" hidden="1" customWidth="1"/>
    <col min="25" max="25" width="9.7109375" style="41" customWidth="1"/>
    <col min="26" max="26" width="7.421875" style="8" customWidth="1"/>
    <col min="27" max="16384" width="9.140625" style="8" customWidth="1"/>
  </cols>
  <sheetData>
    <row r="1" spans="1:26" ht="50.25" customHeight="1">
      <c r="A1" s="212" t="s">
        <v>92</v>
      </c>
      <c r="B1" s="239"/>
      <c r="C1" s="239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240"/>
      <c r="T1" s="240"/>
      <c r="U1" s="240"/>
      <c r="V1" s="240"/>
      <c r="W1" s="240"/>
      <c r="X1" s="240"/>
      <c r="Y1" s="240"/>
      <c r="Z1" s="240"/>
    </row>
    <row r="2" spans="1:26" ht="16.5" customHeight="1">
      <c r="A2" s="244" t="s">
        <v>187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W2" s="244"/>
      <c r="X2" s="244"/>
      <c r="Y2" s="244"/>
      <c r="Z2" s="244"/>
    </row>
    <row r="3" spans="1:26" s="9" customFormat="1" ht="16.5" customHeight="1">
      <c r="A3" s="227" t="s">
        <v>18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227"/>
      <c r="U3" s="227"/>
      <c r="V3" s="227"/>
      <c r="W3" s="227"/>
      <c r="X3" s="227"/>
      <c r="Y3" s="227"/>
      <c r="Z3" s="227"/>
    </row>
    <row r="4" spans="1:26" s="10" customFormat="1" ht="15.75" customHeight="1">
      <c r="A4" s="215" t="s">
        <v>28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</row>
    <row r="5" spans="1:26" s="11" customFormat="1" ht="21" customHeight="1">
      <c r="A5" s="241" t="s">
        <v>184</v>
      </c>
      <c r="B5" s="242"/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2"/>
      <c r="R5" s="242"/>
      <c r="S5" s="242"/>
      <c r="T5" s="242"/>
      <c r="U5" s="242"/>
      <c r="V5" s="242"/>
      <c r="W5" s="242"/>
      <c r="X5" s="242"/>
      <c r="Y5" s="242"/>
      <c r="Z5" s="242"/>
    </row>
    <row r="6" spans="1:26" s="11" customFormat="1" ht="6" customHeight="1">
      <c r="A6" s="241"/>
      <c r="B6" s="243"/>
      <c r="C6" s="243"/>
      <c r="D6" s="243"/>
      <c r="E6" s="243"/>
      <c r="F6" s="243"/>
      <c r="G6" s="243"/>
      <c r="H6" s="243"/>
      <c r="I6" s="243"/>
      <c r="J6" s="243"/>
      <c r="K6" s="243"/>
      <c r="L6" s="243"/>
      <c r="M6" s="243"/>
      <c r="N6" s="243"/>
      <c r="O6" s="243"/>
      <c r="P6" s="243"/>
      <c r="Q6" s="243"/>
      <c r="R6" s="243"/>
      <c r="S6" s="243"/>
      <c r="T6" s="243"/>
      <c r="U6" s="243"/>
      <c r="V6" s="243"/>
      <c r="W6" s="243"/>
      <c r="X6" s="243"/>
      <c r="Y6" s="243"/>
      <c r="Z6" s="243"/>
    </row>
    <row r="7" spans="1:26" s="96" customFormat="1" ht="18.75" customHeight="1">
      <c r="A7" s="216" t="s">
        <v>298</v>
      </c>
      <c r="B7" s="216"/>
      <c r="C7" s="216"/>
      <c r="D7" s="216"/>
      <c r="E7" s="216"/>
      <c r="F7" s="216"/>
      <c r="G7" s="216"/>
      <c r="H7" s="216"/>
      <c r="I7" s="216"/>
      <c r="J7" s="216"/>
      <c r="K7" s="216"/>
      <c r="L7" s="216"/>
      <c r="M7" s="216"/>
      <c r="N7" s="216"/>
      <c r="O7" s="216"/>
      <c r="P7" s="216"/>
      <c r="Q7" s="216"/>
      <c r="R7" s="216"/>
      <c r="S7" s="216"/>
      <c r="T7" s="216"/>
      <c r="U7" s="216"/>
      <c r="V7" s="216"/>
      <c r="W7" s="216"/>
      <c r="X7" s="216"/>
      <c r="Y7" s="216"/>
      <c r="Z7" s="216"/>
    </row>
    <row r="8" spans="1:26" ht="3.75" customHeight="1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</row>
    <row r="9" spans="1:26" s="17" customFormat="1" ht="15" customHeight="1">
      <c r="A9" s="92" t="s">
        <v>73</v>
      </c>
      <c r="B9" s="12"/>
      <c r="C9" s="12"/>
      <c r="D9" s="13"/>
      <c r="E9" s="13"/>
      <c r="F9" s="13"/>
      <c r="G9" s="13"/>
      <c r="H9" s="13"/>
      <c r="I9" s="14"/>
      <c r="J9" s="14"/>
      <c r="K9" s="12"/>
      <c r="L9" s="15"/>
      <c r="M9" s="16"/>
      <c r="O9" s="15"/>
      <c r="P9" s="18"/>
      <c r="R9" s="15"/>
      <c r="S9" s="18"/>
      <c r="Y9" s="70" t="s">
        <v>195</v>
      </c>
      <c r="Z9" s="19"/>
    </row>
    <row r="10" spans="1:26" s="20" customFormat="1" ht="19.5" customHeight="1">
      <c r="A10" s="218" t="s">
        <v>27</v>
      </c>
      <c r="B10" s="219" t="s">
        <v>2</v>
      </c>
      <c r="C10" s="220" t="s">
        <v>13</v>
      </c>
      <c r="D10" s="217" t="s">
        <v>15</v>
      </c>
      <c r="E10" s="217" t="s">
        <v>3</v>
      </c>
      <c r="F10" s="218" t="s">
        <v>14</v>
      </c>
      <c r="G10" s="217" t="s">
        <v>16</v>
      </c>
      <c r="H10" s="217" t="s">
        <v>3</v>
      </c>
      <c r="I10" s="217" t="s">
        <v>4</v>
      </c>
      <c r="J10" s="59"/>
      <c r="K10" s="217" t="s">
        <v>6</v>
      </c>
      <c r="L10" s="224" t="s">
        <v>19</v>
      </c>
      <c r="M10" s="224"/>
      <c r="N10" s="224"/>
      <c r="O10" s="224" t="s">
        <v>20</v>
      </c>
      <c r="P10" s="224"/>
      <c r="Q10" s="224"/>
      <c r="R10" s="224" t="s">
        <v>42</v>
      </c>
      <c r="S10" s="224"/>
      <c r="T10" s="224"/>
      <c r="U10" s="222" t="s">
        <v>21</v>
      </c>
      <c r="V10" s="220" t="s">
        <v>93</v>
      </c>
      <c r="W10" s="218" t="s">
        <v>22</v>
      </c>
      <c r="X10" s="219" t="s">
        <v>47</v>
      </c>
      <c r="Y10" s="225" t="s">
        <v>23</v>
      </c>
      <c r="Z10" s="225" t="s">
        <v>24</v>
      </c>
    </row>
    <row r="11" spans="1:26" s="20" customFormat="1" ht="51" customHeight="1">
      <c r="A11" s="218"/>
      <c r="B11" s="219"/>
      <c r="C11" s="221"/>
      <c r="D11" s="217"/>
      <c r="E11" s="217"/>
      <c r="F11" s="218"/>
      <c r="G11" s="217"/>
      <c r="H11" s="217"/>
      <c r="I11" s="217"/>
      <c r="J11" s="59"/>
      <c r="K11" s="217"/>
      <c r="L11" s="21" t="s">
        <v>25</v>
      </c>
      <c r="M11" s="22" t="s">
        <v>26</v>
      </c>
      <c r="N11" s="23" t="s">
        <v>27</v>
      </c>
      <c r="O11" s="21" t="s">
        <v>25</v>
      </c>
      <c r="P11" s="22" t="s">
        <v>26</v>
      </c>
      <c r="Q11" s="23" t="s">
        <v>27</v>
      </c>
      <c r="R11" s="21" t="s">
        <v>25</v>
      </c>
      <c r="S11" s="22" t="s">
        <v>26</v>
      </c>
      <c r="T11" s="23" t="s">
        <v>27</v>
      </c>
      <c r="U11" s="223"/>
      <c r="V11" s="221"/>
      <c r="W11" s="218"/>
      <c r="X11" s="219"/>
      <c r="Y11" s="225"/>
      <c r="Z11" s="225"/>
    </row>
    <row r="12" spans="1:26" s="90" customFormat="1" ht="42" customHeight="1">
      <c r="A12" s="83">
        <f>RANK(Y12,Y$12:Y$13,0)</f>
        <v>1</v>
      </c>
      <c r="B12" s="24"/>
      <c r="C12" s="71"/>
      <c r="D12" s="105" t="s">
        <v>64</v>
      </c>
      <c r="E12" s="118" t="s">
        <v>65</v>
      </c>
      <c r="F12" s="119" t="s">
        <v>9</v>
      </c>
      <c r="G12" s="120" t="s">
        <v>302</v>
      </c>
      <c r="H12" s="118" t="s">
        <v>183</v>
      </c>
      <c r="I12" s="119" t="s">
        <v>301</v>
      </c>
      <c r="J12" s="138" t="s">
        <v>66</v>
      </c>
      <c r="K12" s="138" t="s">
        <v>81</v>
      </c>
      <c r="L12" s="84">
        <v>208</v>
      </c>
      <c r="M12" s="85">
        <f>L12/3.4-IF($U12=1,2)-IF($V12=1,0.5,IF($V12=2,1,0))</f>
        <v>61.1764705882353</v>
      </c>
      <c r="N12" s="86">
        <f>RANK(M12,M$12:M$13,0)</f>
        <v>2</v>
      </c>
      <c r="O12" s="84">
        <v>220.5</v>
      </c>
      <c r="P12" s="85">
        <f>O12/3.4-IF($U12=1,2)-IF($V12=1,0.5,IF($V12=2,1,0))</f>
        <v>64.8529411764706</v>
      </c>
      <c r="Q12" s="86">
        <f>RANK(P12,P$12:P$13,0)</f>
        <v>1</v>
      </c>
      <c r="R12" s="84">
        <v>218.5</v>
      </c>
      <c r="S12" s="85">
        <f>R12/3.4-IF($U12=1,2)-IF($V12=1,0.5,IF($V12=2,1,0))</f>
        <v>64.26470588235294</v>
      </c>
      <c r="T12" s="86">
        <f>RANK(S12,S$12:S$13,0)</f>
        <v>1</v>
      </c>
      <c r="U12" s="87"/>
      <c r="V12" s="87"/>
      <c r="W12" s="84">
        <f>L12+O12+R12</f>
        <v>647</v>
      </c>
      <c r="X12" s="88"/>
      <c r="Y12" s="85">
        <f>ROUND(SUM(M12,P12,S12)/3,3)</f>
        <v>63.431</v>
      </c>
      <c r="Z12" s="89" t="s">
        <v>41</v>
      </c>
    </row>
    <row r="13" spans="1:26" s="90" customFormat="1" ht="42" customHeight="1">
      <c r="A13" s="83">
        <f>RANK(Y13,Y$12:Y$13,0)</f>
        <v>2</v>
      </c>
      <c r="B13" s="24"/>
      <c r="C13" s="71"/>
      <c r="D13" s="182" t="s">
        <v>208</v>
      </c>
      <c r="E13" s="78" t="s">
        <v>209</v>
      </c>
      <c r="F13" s="119" t="s">
        <v>8</v>
      </c>
      <c r="G13" s="166" t="s">
        <v>210</v>
      </c>
      <c r="H13" s="167" t="s">
        <v>211</v>
      </c>
      <c r="I13" s="169" t="s">
        <v>212</v>
      </c>
      <c r="J13" s="168" t="s">
        <v>38</v>
      </c>
      <c r="K13" s="183" t="s">
        <v>213</v>
      </c>
      <c r="L13" s="84">
        <v>208.5</v>
      </c>
      <c r="M13" s="85">
        <f>L13/3.4-IF($U13=1,2)-IF($V13=1,0.5,IF($V13=2,1,0))</f>
        <v>61.32352941176471</v>
      </c>
      <c r="N13" s="86">
        <f>RANK(M13,M$12:M$13,0)</f>
        <v>1</v>
      </c>
      <c r="O13" s="84">
        <v>212.5</v>
      </c>
      <c r="P13" s="85">
        <f>O13/3.4-IF($U13=1,2)-IF($V13=1,0.5,IF($V13=2,1,0))</f>
        <v>62.5</v>
      </c>
      <c r="Q13" s="86">
        <f>RANK(P13,P$12:P$13,0)</f>
        <v>2</v>
      </c>
      <c r="R13" s="84">
        <v>211</v>
      </c>
      <c r="S13" s="85">
        <f>R13/3.4-IF($U13=1,2)-IF($V13=1,0.5,IF($V13=2,1,0))</f>
        <v>62.05882352941177</v>
      </c>
      <c r="T13" s="86">
        <f>RANK(S13,S$12:S$13,0)</f>
        <v>2</v>
      </c>
      <c r="U13" s="87"/>
      <c r="V13" s="87"/>
      <c r="W13" s="84">
        <f>L13+O13+R13</f>
        <v>632</v>
      </c>
      <c r="X13" s="88"/>
      <c r="Y13" s="85">
        <f>ROUND(SUM(M13,P13,S13)/3,3)</f>
        <v>61.961</v>
      </c>
      <c r="Z13" s="89" t="s">
        <v>41</v>
      </c>
    </row>
    <row r="14" spans="1:26" s="25" customFormat="1" ht="49.5" customHeight="1">
      <c r="A14" s="26"/>
      <c r="B14" s="27"/>
      <c r="C14" s="28"/>
      <c r="D14" s="42"/>
      <c r="E14" s="3"/>
      <c r="F14" s="4"/>
      <c r="G14" s="5"/>
      <c r="H14" s="43"/>
      <c r="I14" s="44"/>
      <c r="J14" s="4"/>
      <c r="K14" s="6"/>
      <c r="L14" s="29"/>
      <c r="M14" s="30"/>
      <c r="N14" s="31"/>
      <c r="O14" s="29"/>
      <c r="P14" s="30"/>
      <c r="Q14" s="31"/>
      <c r="R14" s="29"/>
      <c r="S14" s="30"/>
      <c r="T14" s="31"/>
      <c r="U14" s="31"/>
      <c r="V14" s="31"/>
      <c r="W14" s="29"/>
      <c r="X14" s="32"/>
      <c r="Y14" s="30"/>
      <c r="Z14" s="33"/>
    </row>
    <row r="15" spans="1:26" ht="27" customHeight="1">
      <c r="A15" s="34"/>
      <c r="B15" s="34"/>
      <c r="C15" s="34"/>
      <c r="D15" s="34" t="s">
        <v>17</v>
      </c>
      <c r="E15" s="34"/>
      <c r="F15" s="34"/>
      <c r="G15" s="34"/>
      <c r="H15" s="34"/>
      <c r="J15" s="34"/>
      <c r="K15" s="131" t="s">
        <v>158</v>
      </c>
      <c r="L15" s="35"/>
      <c r="M15" s="36"/>
      <c r="N15" s="34"/>
      <c r="O15" s="37"/>
      <c r="P15" s="38"/>
      <c r="Q15" s="34"/>
      <c r="R15" s="37"/>
      <c r="S15" s="38"/>
      <c r="T15" s="34"/>
      <c r="U15" s="34"/>
      <c r="V15" s="34"/>
      <c r="W15" s="34"/>
      <c r="X15" s="34"/>
      <c r="Y15" s="38"/>
      <c r="Z15" s="34"/>
    </row>
    <row r="16" spans="1:26" ht="27" customHeight="1">
      <c r="A16" s="34"/>
      <c r="B16" s="34"/>
      <c r="C16" s="34"/>
      <c r="D16" s="34"/>
      <c r="E16" s="34"/>
      <c r="F16" s="34"/>
      <c r="G16" s="34"/>
      <c r="H16" s="34"/>
      <c r="J16" s="34"/>
      <c r="K16" s="131"/>
      <c r="L16" s="35"/>
      <c r="M16" s="36"/>
      <c r="N16" s="34"/>
      <c r="O16" s="37"/>
      <c r="P16" s="38"/>
      <c r="Q16" s="34"/>
      <c r="R16" s="37"/>
      <c r="S16" s="38"/>
      <c r="T16" s="34"/>
      <c r="U16" s="34"/>
      <c r="V16" s="34"/>
      <c r="W16" s="34"/>
      <c r="X16" s="34"/>
      <c r="Y16" s="38"/>
      <c r="Z16" s="34"/>
    </row>
    <row r="17" spans="1:26" ht="27" customHeight="1">
      <c r="A17" s="34"/>
      <c r="B17" s="34"/>
      <c r="C17" s="34"/>
      <c r="D17" s="34" t="s">
        <v>10</v>
      </c>
      <c r="E17" s="34"/>
      <c r="F17" s="34"/>
      <c r="G17" s="34"/>
      <c r="H17" s="34"/>
      <c r="J17" s="34"/>
      <c r="K17" s="131" t="s">
        <v>153</v>
      </c>
      <c r="L17" s="35"/>
      <c r="M17" s="39"/>
      <c r="O17" s="37"/>
      <c r="P17" s="38"/>
      <c r="Q17" s="34"/>
      <c r="R17" s="37"/>
      <c r="S17" s="38"/>
      <c r="T17" s="34"/>
      <c r="U17" s="34"/>
      <c r="V17" s="34"/>
      <c r="W17" s="34"/>
      <c r="X17" s="34"/>
      <c r="Y17" s="38"/>
      <c r="Z17" s="34"/>
    </row>
    <row r="18" spans="1:26" ht="27" customHeight="1">
      <c r="A18" s="34"/>
      <c r="B18" s="34"/>
      <c r="C18" s="34"/>
      <c r="D18" s="34"/>
      <c r="E18" s="34"/>
      <c r="F18" s="34"/>
      <c r="G18" s="34"/>
      <c r="H18" s="34"/>
      <c r="J18" s="34"/>
      <c r="K18" s="1"/>
      <c r="L18" s="35"/>
      <c r="M18" s="36"/>
      <c r="N18" s="34"/>
      <c r="O18" s="37"/>
      <c r="P18" s="38"/>
      <c r="Q18" s="34"/>
      <c r="R18" s="37"/>
      <c r="S18" s="38"/>
      <c r="T18" s="34"/>
      <c r="U18" s="34"/>
      <c r="V18" s="34"/>
      <c r="W18" s="34"/>
      <c r="X18" s="34"/>
      <c r="Y18" s="38"/>
      <c r="Z18" s="34"/>
    </row>
    <row r="19" spans="1:26" ht="27" customHeight="1">
      <c r="A19" s="34"/>
      <c r="B19" s="34"/>
      <c r="C19" s="34"/>
      <c r="D19" s="34" t="s">
        <v>43</v>
      </c>
      <c r="E19" s="34"/>
      <c r="F19" s="34"/>
      <c r="G19" s="34"/>
      <c r="H19" s="34"/>
      <c r="J19" s="34"/>
      <c r="K19" s="131" t="s">
        <v>154</v>
      </c>
      <c r="L19" s="35"/>
      <c r="M19" s="39"/>
      <c r="O19" s="37"/>
      <c r="P19" s="38"/>
      <c r="Q19" s="34"/>
      <c r="R19" s="37"/>
      <c r="S19" s="38"/>
      <c r="T19" s="34"/>
      <c r="U19" s="34"/>
      <c r="V19" s="34"/>
      <c r="W19" s="34"/>
      <c r="X19" s="34"/>
      <c r="Y19" s="38"/>
      <c r="Z19" s="34"/>
    </row>
    <row r="20" spans="11:25" s="45" customFormat="1" ht="11.25" customHeight="1" hidden="1">
      <c r="K20" s="7"/>
      <c r="L20" s="47"/>
      <c r="M20" s="46"/>
      <c r="O20" s="47"/>
      <c r="P20" s="46"/>
      <c r="R20" s="47"/>
      <c r="S20" s="46"/>
      <c r="Y20" s="46"/>
    </row>
  </sheetData>
  <sheetProtection/>
  <mergeCells count="26">
    <mergeCell ref="A2:Z2"/>
    <mergeCell ref="A1:Z1"/>
    <mergeCell ref="A3:Z3"/>
    <mergeCell ref="A4:Z4"/>
    <mergeCell ref="A5:Z5"/>
    <mergeCell ref="U10:U11"/>
    <mergeCell ref="V10:V11"/>
    <mergeCell ref="W10:W11"/>
    <mergeCell ref="X10:X11"/>
    <mergeCell ref="D10:D11"/>
    <mergeCell ref="A6:Z6"/>
    <mergeCell ref="E10:E11"/>
    <mergeCell ref="K10:K11"/>
    <mergeCell ref="L10:N10"/>
    <mergeCell ref="F10:F11"/>
    <mergeCell ref="G10:G11"/>
    <mergeCell ref="H10:H11"/>
    <mergeCell ref="I10:I11"/>
    <mergeCell ref="Y10:Y11"/>
    <mergeCell ref="Z10:Z11"/>
    <mergeCell ref="O10:Q10"/>
    <mergeCell ref="R10:T10"/>
    <mergeCell ref="A7:Z7"/>
    <mergeCell ref="A10:A11"/>
    <mergeCell ref="B10:B11"/>
    <mergeCell ref="C10:C11"/>
  </mergeCells>
  <printOptions/>
  <pageMargins left="0.5905511811023623" right="0.5118110236220472" top="0.2755905511811024" bottom="0.15748031496062992" header="0.4724409448818898" footer="0.15748031496062992"/>
  <pageSetup fitToHeight="1" fitToWidth="1" horizontalDpi="600" verticalDpi="600" orientation="landscape" paperSize="9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9"/>
  <sheetViews>
    <sheetView view="pageBreakPreview" zoomScale="85" zoomScaleSheetLayoutView="85" zoomScalePageLayoutView="0" workbookViewId="0" topLeftCell="A1">
      <selection activeCell="S12" sqref="S12"/>
    </sheetView>
  </sheetViews>
  <sheetFormatPr defaultColWidth="9.140625" defaultRowHeight="12.75"/>
  <cols>
    <col min="1" max="1" width="5.00390625" style="8" customWidth="1"/>
    <col min="2" max="3" width="4.7109375" style="8" hidden="1" customWidth="1"/>
    <col min="4" max="4" width="16.8515625" style="8" customWidth="1"/>
    <col min="5" max="5" width="8.28125" style="8" customWidth="1"/>
    <col min="6" max="6" width="6.00390625" style="8" customWidth="1"/>
    <col min="7" max="7" width="33.28125" style="8" customWidth="1"/>
    <col min="8" max="8" width="11.28125" style="8" customWidth="1"/>
    <col min="9" max="9" width="16.00390625" style="8" customWidth="1"/>
    <col min="10" max="10" width="12.7109375" style="8" hidden="1" customWidth="1"/>
    <col min="11" max="11" width="23.28125" style="8" customWidth="1"/>
    <col min="12" max="12" width="6.28125" style="40" customWidth="1"/>
    <col min="13" max="13" width="8.7109375" style="41" customWidth="1"/>
    <col min="14" max="14" width="3.8515625" style="8" customWidth="1"/>
    <col min="15" max="15" width="6.421875" style="40" customWidth="1"/>
    <col min="16" max="16" width="8.7109375" style="41" customWidth="1"/>
    <col min="17" max="17" width="4.00390625" style="8" customWidth="1"/>
    <col min="18" max="18" width="6.421875" style="40" customWidth="1"/>
    <col min="19" max="19" width="8.7109375" style="41" customWidth="1"/>
    <col min="20" max="20" width="4.28125" style="8" customWidth="1"/>
    <col min="21" max="22" width="4.8515625" style="8" customWidth="1"/>
    <col min="23" max="23" width="6.28125" style="8" customWidth="1"/>
    <col min="24" max="24" width="9.57421875" style="8" hidden="1" customWidth="1"/>
    <col min="25" max="25" width="9.7109375" style="41" customWidth="1"/>
    <col min="26" max="26" width="7.421875" style="8" customWidth="1"/>
    <col min="27" max="16384" width="9.140625" style="8" customWidth="1"/>
  </cols>
  <sheetData>
    <row r="1" spans="1:26" ht="50.25" customHeight="1">
      <c r="A1" s="212" t="s">
        <v>92</v>
      </c>
      <c r="B1" s="239"/>
      <c r="C1" s="239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240"/>
      <c r="T1" s="240"/>
      <c r="U1" s="240"/>
      <c r="V1" s="240"/>
      <c r="W1" s="240"/>
      <c r="X1" s="240"/>
      <c r="Y1" s="240"/>
      <c r="Z1" s="240"/>
    </row>
    <row r="2" spans="1:26" ht="16.5" customHeight="1">
      <c r="A2" s="244" t="s">
        <v>187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W2" s="244"/>
      <c r="X2" s="244"/>
      <c r="Y2" s="244"/>
      <c r="Z2" s="244"/>
    </row>
    <row r="3" spans="1:26" s="9" customFormat="1" ht="16.5" customHeight="1">
      <c r="A3" s="227" t="s">
        <v>18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227"/>
      <c r="U3" s="227"/>
      <c r="V3" s="227"/>
      <c r="W3" s="227"/>
      <c r="X3" s="227"/>
      <c r="Y3" s="227"/>
      <c r="Z3" s="227"/>
    </row>
    <row r="4" spans="1:26" s="10" customFormat="1" ht="15.75" customHeight="1">
      <c r="A4" s="215" t="s">
        <v>28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</row>
    <row r="5" spans="1:26" s="11" customFormat="1" ht="21" customHeight="1">
      <c r="A5" s="241" t="s">
        <v>293</v>
      </c>
      <c r="B5" s="242"/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2"/>
      <c r="R5" s="242"/>
      <c r="S5" s="242"/>
      <c r="T5" s="242"/>
      <c r="U5" s="242"/>
      <c r="V5" s="242"/>
      <c r="W5" s="242"/>
      <c r="X5" s="242"/>
      <c r="Y5" s="242"/>
      <c r="Z5" s="242"/>
    </row>
    <row r="6" spans="1:26" s="11" customFormat="1" ht="6" customHeight="1">
      <c r="A6" s="241"/>
      <c r="B6" s="243"/>
      <c r="C6" s="243"/>
      <c r="D6" s="243"/>
      <c r="E6" s="243"/>
      <c r="F6" s="243"/>
      <c r="G6" s="243"/>
      <c r="H6" s="243"/>
      <c r="I6" s="243"/>
      <c r="J6" s="243"/>
      <c r="K6" s="243"/>
      <c r="L6" s="243"/>
      <c r="M6" s="243"/>
      <c r="N6" s="243"/>
      <c r="O6" s="243"/>
      <c r="P6" s="243"/>
      <c r="Q6" s="243"/>
      <c r="R6" s="243"/>
      <c r="S6" s="243"/>
      <c r="T6" s="243"/>
      <c r="U6" s="243"/>
      <c r="V6" s="243"/>
      <c r="W6" s="243"/>
      <c r="X6" s="243"/>
      <c r="Y6" s="243"/>
      <c r="Z6" s="243"/>
    </row>
    <row r="7" spans="1:26" s="96" customFormat="1" ht="18.75" customHeight="1">
      <c r="A7" s="216" t="s">
        <v>298</v>
      </c>
      <c r="B7" s="216"/>
      <c r="C7" s="216"/>
      <c r="D7" s="216"/>
      <c r="E7" s="216"/>
      <c r="F7" s="216"/>
      <c r="G7" s="216"/>
      <c r="H7" s="216"/>
      <c r="I7" s="216"/>
      <c r="J7" s="216"/>
      <c r="K7" s="216"/>
      <c r="L7" s="216"/>
      <c r="M7" s="216"/>
      <c r="N7" s="216"/>
      <c r="O7" s="216"/>
      <c r="P7" s="216"/>
      <c r="Q7" s="216"/>
      <c r="R7" s="216"/>
      <c r="S7" s="216"/>
      <c r="T7" s="216"/>
      <c r="U7" s="216"/>
      <c r="V7" s="216"/>
      <c r="W7" s="216"/>
      <c r="X7" s="216"/>
      <c r="Y7" s="216"/>
      <c r="Z7" s="216"/>
    </row>
    <row r="8" spans="1:26" ht="3.75" customHeight="1">
      <c r="A8" s="192"/>
      <c r="B8" s="192"/>
      <c r="C8" s="192"/>
      <c r="D8" s="192"/>
      <c r="E8" s="192"/>
      <c r="F8" s="192"/>
      <c r="G8" s="192"/>
      <c r="H8" s="192"/>
      <c r="I8" s="192"/>
      <c r="J8" s="192"/>
      <c r="K8" s="192"/>
      <c r="L8" s="192"/>
      <c r="M8" s="192"/>
      <c r="N8" s="192"/>
      <c r="O8" s="192"/>
      <c r="P8" s="192"/>
      <c r="Q8" s="192"/>
      <c r="R8" s="192"/>
      <c r="S8" s="192"/>
      <c r="T8" s="192"/>
      <c r="U8" s="192"/>
      <c r="V8" s="192"/>
      <c r="W8" s="192"/>
      <c r="X8" s="192"/>
      <c r="Y8" s="192"/>
      <c r="Z8" s="192"/>
    </row>
    <row r="9" spans="1:26" s="17" customFormat="1" ht="15" customHeight="1">
      <c r="A9" s="92" t="s">
        <v>73</v>
      </c>
      <c r="B9" s="12"/>
      <c r="C9" s="12"/>
      <c r="D9" s="13"/>
      <c r="E9" s="13"/>
      <c r="F9" s="13"/>
      <c r="G9" s="13"/>
      <c r="H9" s="13"/>
      <c r="I9" s="14"/>
      <c r="J9" s="14"/>
      <c r="K9" s="12"/>
      <c r="L9" s="15"/>
      <c r="M9" s="16"/>
      <c r="O9" s="15"/>
      <c r="P9" s="18"/>
      <c r="R9" s="15"/>
      <c r="S9" s="18"/>
      <c r="Y9" s="70" t="s">
        <v>195</v>
      </c>
      <c r="Z9" s="19"/>
    </row>
    <row r="10" spans="1:26" s="20" customFormat="1" ht="19.5" customHeight="1">
      <c r="A10" s="218" t="s">
        <v>27</v>
      </c>
      <c r="B10" s="219" t="s">
        <v>2</v>
      </c>
      <c r="C10" s="220" t="s">
        <v>13</v>
      </c>
      <c r="D10" s="217" t="s">
        <v>15</v>
      </c>
      <c r="E10" s="217" t="s">
        <v>3</v>
      </c>
      <c r="F10" s="218" t="s">
        <v>14</v>
      </c>
      <c r="G10" s="217" t="s">
        <v>16</v>
      </c>
      <c r="H10" s="217" t="s">
        <v>3</v>
      </c>
      <c r="I10" s="217" t="s">
        <v>4</v>
      </c>
      <c r="J10" s="193"/>
      <c r="K10" s="217" t="s">
        <v>6</v>
      </c>
      <c r="L10" s="224" t="s">
        <v>19</v>
      </c>
      <c r="M10" s="224"/>
      <c r="N10" s="224"/>
      <c r="O10" s="224" t="s">
        <v>20</v>
      </c>
      <c r="P10" s="224"/>
      <c r="Q10" s="224"/>
      <c r="R10" s="224" t="s">
        <v>42</v>
      </c>
      <c r="S10" s="224"/>
      <c r="T10" s="224"/>
      <c r="U10" s="222" t="s">
        <v>21</v>
      </c>
      <c r="V10" s="220" t="s">
        <v>93</v>
      </c>
      <c r="W10" s="218" t="s">
        <v>22</v>
      </c>
      <c r="X10" s="219" t="s">
        <v>47</v>
      </c>
      <c r="Y10" s="225" t="s">
        <v>23</v>
      </c>
      <c r="Z10" s="225" t="s">
        <v>24</v>
      </c>
    </row>
    <row r="11" spans="1:26" s="20" customFormat="1" ht="51" customHeight="1">
      <c r="A11" s="218"/>
      <c r="B11" s="219"/>
      <c r="C11" s="221"/>
      <c r="D11" s="217"/>
      <c r="E11" s="217"/>
      <c r="F11" s="218"/>
      <c r="G11" s="217"/>
      <c r="H11" s="217"/>
      <c r="I11" s="217"/>
      <c r="J11" s="193"/>
      <c r="K11" s="217"/>
      <c r="L11" s="21" t="s">
        <v>25</v>
      </c>
      <c r="M11" s="22" t="s">
        <v>26</v>
      </c>
      <c r="N11" s="23" t="s">
        <v>27</v>
      </c>
      <c r="O11" s="21" t="s">
        <v>25</v>
      </c>
      <c r="P11" s="22" t="s">
        <v>26</v>
      </c>
      <c r="Q11" s="23" t="s">
        <v>27</v>
      </c>
      <c r="R11" s="21" t="s">
        <v>25</v>
      </c>
      <c r="S11" s="22" t="s">
        <v>26</v>
      </c>
      <c r="T11" s="23" t="s">
        <v>27</v>
      </c>
      <c r="U11" s="223"/>
      <c r="V11" s="221"/>
      <c r="W11" s="218"/>
      <c r="X11" s="219"/>
      <c r="Y11" s="225"/>
      <c r="Z11" s="225"/>
    </row>
    <row r="12" spans="1:26" s="90" customFormat="1" ht="42" customHeight="1">
      <c r="A12" s="83" t="s">
        <v>41</v>
      </c>
      <c r="B12" s="24"/>
      <c r="C12" s="71"/>
      <c r="D12" s="105" t="s">
        <v>64</v>
      </c>
      <c r="E12" s="118" t="s">
        <v>65</v>
      </c>
      <c r="F12" s="119" t="s">
        <v>9</v>
      </c>
      <c r="G12" s="120" t="s">
        <v>302</v>
      </c>
      <c r="H12" s="118" t="s">
        <v>183</v>
      </c>
      <c r="I12" s="119" t="s">
        <v>301</v>
      </c>
      <c r="J12" s="138" t="s">
        <v>66</v>
      </c>
      <c r="K12" s="138" t="s">
        <v>81</v>
      </c>
      <c r="L12" s="84">
        <v>206.5</v>
      </c>
      <c r="M12" s="85">
        <f>L12/3.4-IF($U12=1,2)-IF($V12=1,0.5,IF($V12=2,1,0))</f>
        <v>60.73529411764706</v>
      </c>
      <c r="N12" s="86">
        <f>RANK(M12,M$12:M$12,0)</f>
        <v>1</v>
      </c>
      <c r="O12" s="84">
        <v>210.5</v>
      </c>
      <c r="P12" s="85">
        <f>O12/3.4-IF($U12=1,2)-IF($V12=1,0.5,IF($V12=2,1,0))</f>
        <v>61.911764705882355</v>
      </c>
      <c r="Q12" s="86">
        <f>RANK(P12,P$12:P$12,0)</f>
        <v>1</v>
      </c>
      <c r="R12" s="84">
        <v>212.5</v>
      </c>
      <c r="S12" s="85">
        <f>R12/3.4-IF($U12=1,2)-IF($V12=1,0.5,IF($V12=2,1,0))</f>
        <v>62.5</v>
      </c>
      <c r="T12" s="86">
        <f>RANK(S12,S$12:S$12,0)</f>
        <v>1</v>
      </c>
      <c r="U12" s="87"/>
      <c r="V12" s="87"/>
      <c r="W12" s="84">
        <f>L12+O12+R12</f>
        <v>629.5</v>
      </c>
      <c r="X12" s="88"/>
      <c r="Y12" s="85">
        <f>ROUND(SUM(M12,P12,S12)/3,3)</f>
        <v>61.716</v>
      </c>
      <c r="Z12" s="89" t="s">
        <v>41</v>
      </c>
    </row>
    <row r="13" spans="1:26" s="25" customFormat="1" ht="49.5" customHeight="1">
      <c r="A13" s="26"/>
      <c r="B13" s="27"/>
      <c r="C13" s="28"/>
      <c r="D13" s="42"/>
      <c r="E13" s="3"/>
      <c r="F13" s="4"/>
      <c r="G13" s="5"/>
      <c r="H13" s="43"/>
      <c r="I13" s="44"/>
      <c r="J13" s="4"/>
      <c r="K13" s="6"/>
      <c r="L13" s="29"/>
      <c r="M13" s="30"/>
      <c r="N13" s="31"/>
      <c r="O13" s="29"/>
      <c r="P13" s="30"/>
      <c r="Q13" s="31"/>
      <c r="R13" s="29"/>
      <c r="S13" s="30"/>
      <c r="T13" s="31"/>
      <c r="U13" s="31"/>
      <c r="V13" s="31"/>
      <c r="W13" s="29"/>
      <c r="X13" s="32"/>
      <c r="Y13" s="30"/>
      <c r="Z13" s="33"/>
    </row>
    <row r="14" spans="1:26" ht="27" customHeight="1">
      <c r="A14" s="34"/>
      <c r="B14" s="34"/>
      <c r="C14" s="34"/>
      <c r="D14" s="34" t="s">
        <v>17</v>
      </c>
      <c r="E14" s="34"/>
      <c r="F14" s="34"/>
      <c r="G14" s="34"/>
      <c r="H14" s="34"/>
      <c r="J14" s="34"/>
      <c r="K14" s="131" t="s">
        <v>158</v>
      </c>
      <c r="L14" s="35"/>
      <c r="M14" s="36"/>
      <c r="N14" s="34"/>
      <c r="O14" s="37"/>
      <c r="P14" s="38"/>
      <c r="Q14" s="34"/>
      <c r="R14" s="37"/>
      <c r="S14" s="38"/>
      <c r="T14" s="34"/>
      <c r="U14" s="34"/>
      <c r="V14" s="34"/>
      <c r="W14" s="34"/>
      <c r="X14" s="34"/>
      <c r="Y14" s="38"/>
      <c r="Z14" s="34"/>
    </row>
    <row r="15" spans="1:26" ht="27" customHeight="1">
      <c r="A15" s="34"/>
      <c r="B15" s="34"/>
      <c r="C15" s="34"/>
      <c r="D15" s="34"/>
      <c r="E15" s="34"/>
      <c r="F15" s="34"/>
      <c r="G15" s="34"/>
      <c r="H15" s="34"/>
      <c r="J15" s="34"/>
      <c r="K15" s="131"/>
      <c r="L15" s="35"/>
      <c r="M15" s="36"/>
      <c r="N15" s="34"/>
      <c r="O15" s="37"/>
      <c r="P15" s="38"/>
      <c r="Q15" s="34"/>
      <c r="R15" s="37"/>
      <c r="S15" s="38"/>
      <c r="T15" s="34"/>
      <c r="U15" s="34"/>
      <c r="V15" s="34"/>
      <c r="W15" s="34"/>
      <c r="X15" s="34"/>
      <c r="Y15" s="38"/>
      <c r="Z15" s="34"/>
    </row>
    <row r="16" spans="1:26" ht="27" customHeight="1">
      <c r="A16" s="34"/>
      <c r="B16" s="34"/>
      <c r="C16" s="34"/>
      <c r="D16" s="34" t="s">
        <v>10</v>
      </c>
      <c r="E16" s="34"/>
      <c r="F16" s="34"/>
      <c r="G16" s="34"/>
      <c r="H16" s="34"/>
      <c r="J16" s="34"/>
      <c r="K16" s="131" t="s">
        <v>153</v>
      </c>
      <c r="L16" s="35"/>
      <c r="M16" s="39"/>
      <c r="O16" s="37"/>
      <c r="P16" s="38"/>
      <c r="Q16" s="34"/>
      <c r="R16" s="37"/>
      <c r="S16" s="38"/>
      <c r="T16" s="34"/>
      <c r="U16" s="34"/>
      <c r="V16" s="34"/>
      <c r="W16" s="34"/>
      <c r="X16" s="34"/>
      <c r="Y16" s="38"/>
      <c r="Z16" s="34"/>
    </row>
    <row r="17" spans="1:26" ht="27" customHeight="1">
      <c r="A17" s="34"/>
      <c r="B17" s="34"/>
      <c r="C17" s="34"/>
      <c r="D17" s="34"/>
      <c r="E17" s="34"/>
      <c r="F17" s="34"/>
      <c r="G17" s="34"/>
      <c r="H17" s="34"/>
      <c r="J17" s="34"/>
      <c r="K17" s="1"/>
      <c r="L17" s="35"/>
      <c r="M17" s="36"/>
      <c r="N17" s="34"/>
      <c r="O17" s="37"/>
      <c r="P17" s="38"/>
      <c r="Q17" s="34"/>
      <c r="R17" s="37"/>
      <c r="S17" s="38"/>
      <c r="T17" s="34"/>
      <c r="U17" s="34"/>
      <c r="V17" s="34"/>
      <c r="W17" s="34"/>
      <c r="X17" s="34"/>
      <c r="Y17" s="38"/>
      <c r="Z17" s="34"/>
    </row>
    <row r="18" spans="1:26" ht="27" customHeight="1">
      <c r="A18" s="34"/>
      <c r="B18" s="34"/>
      <c r="C18" s="34"/>
      <c r="D18" s="34" t="s">
        <v>43</v>
      </c>
      <c r="E18" s="34"/>
      <c r="F18" s="34"/>
      <c r="G18" s="34"/>
      <c r="H18" s="34"/>
      <c r="J18" s="34"/>
      <c r="K18" s="131" t="s">
        <v>154</v>
      </c>
      <c r="L18" s="35"/>
      <c r="M18" s="39"/>
      <c r="O18" s="37"/>
      <c r="P18" s="38"/>
      <c r="Q18" s="34"/>
      <c r="R18" s="37"/>
      <c r="S18" s="38"/>
      <c r="T18" s="34"/>
      <c r="U18" s="34"/>
      <c r="V18" s="34"/>
      <c r="W18" s="34"/>
      <c r="X18" s="34"/>
      <c r="Y18" s="38"/>
      <c r="Z18" s="34"/>
    </row>
    <row r="19" spans="11:25" s="45" customFormat="1" ht="11.25" customHeight="1" hidden="1">
      <c r="K19" s="7"/>
      <c r="L19" s="47"/>
      <c r="M19" s="46"/>
      <c r="O19" s="47"/>
      <c r="P19" s="46"/>
      <c r="R19" s="47"/>
      <c r="S19" s="46"/>
      <c r="Y19" s="46"/>
    </row>
  </sheetData>
  <sheetProtection/>
  <mergeCells count="26">
    <mergeCell ref="A1:Z1"/>
    <mergeCell ref="A2:Z2"/>
    <mergeCell ref="A3:Z3"/>
    <mergeCell ref="A4:Z4"/>
    <mergeCell ref="A5:Z5"/>
    <mergeCell ref="Y10:Y11"/>
    <mergeCell ref="Z10:Z11"/>
    <mergeCell ref="K10:K11"/>
    <mergeCell ref="L10:N10"/>
    <mergeCell ref="A6:Z6"/>
    <mergeCell ref="O10:Q10"/>
    <mergeCell ref="R10:T10"/>
    <mergeCell ref="U10:U11"/>
    <mergeCell ref="V10:V11"/>
    <mergeCell ref="A7:Z7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W10:W11"/>
    <mergeCell ref="X10:X11"/>
  </mergeCells>
  <printOptions/>
  <pageMargins left="0.5905511811023623" right="0.5118110236220472" top="0.2755905511811024" bottom="0.15748031496062992" header="0.4724409448818898" footer="0.15748031496062992"/>
  <pageSetup fitToHeight="1" fitToWidth="1" horizontalDpi="600" verticalDpi="600" orientation="landscape" paperSize="9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1"/>
  <sheetViews>
    <sheetView view="pageBreakPreview" zoomScale="85" zoomScaleSheetLayoutView="85" zoomScalePageLayoutView="0" workbookViewId="0" topLeftCell="A1">
      <selection activeCell="I17" sqref="I17"/>
    </sheetView>
  </sheetViews>
  <sheetFormatPr defaultColWidth="9.140625" defaultRowHeight="12.75"/>
  <cols>
    <col min="1" max="1" width="5.00390625" style="8" customWidth="1"/>
    <col min="2" max="3" width="4.7109375" style="8" hidden="1" customWidth="1"/>
    <col min="4" max="4" width="16.8515625" style="8" customWidth="1"/>
    <col min="5" max="5" width="9.57421875" style="8" customWidth="1"/>
    <col min="6" max="6" width="6.00390625" style="8" customWidth="1"/>
    <col min="7" max="7" width="33.28125" style="8" customWidth="1"/>
    <col min="8" max="8" width="9.421875" style="8" customWidth="1"/>
    <col min="9" max="9" width="14.7109375" style="8" customWidth="1"/>
    <col min="10" max="10" width="12.7109375" style="8" hidden="1" customWidth="1"/>
    <col min="11" max="11" width="24.140625" style="8" customWidth="1"/>
    <col min="12" max="12" width="6.28125" style="40" customWidth="1"/>
    <col min="13" max="13" width="8.7109375" style="41" customWidth="1"/>
    <col min="14" max="14" width="3.8515625" style="8" customWidth="1"/>
    <col min="15" max="15" width="6.421875" style="40" customWidth="1"/>
    <col min="16" max="16" width="8.7109375" style="41" customWidth="1"/>
    <col min="17" max="17" width="4.00390625" style="8" customWidth="1"/>
    <col min="18" max="18" width="6.421875" style="40" customWidth="1"/>
    <col min="19" max="19" width="8.7109375" style="41" customWidth="1"/>
    <col min="20" max="20" width="4.28125" style="8" customWidth="1"/>
    <col min="21" max="22" width="4.8515625" style="8" customWidth="1"/>
    <col min="23" max="23" width="6.28125" style="8" customWidth="1"/>
    <col min="24" max="24" width="9.57421875" style="8" hidden="1" customWidth="1"/>
    <col min="25" max="25" width="9.7109375" style="41" customWidth="1"/>
    <col min="26" max="26" width="7.421875" style="8" customWidth="1"/>
    <col min="27" max="16384" width="9.140625" style="8" customWidth="1"/>
  </cols>
  <sheetData>
    <row r="1" spans="1:26" ht="42.75" customHeight="1">
      <c r="A1" s="212" t="s">
        <v>92</v>
      </c>
      <c r="B1" s="239"/>
      <c r="C1" s="239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240"/>
      <c r="T1" s="240"/>
      <c r="U1" s="240"/>
      <c r="V1" s="240"/>
      <c r="W1" s="240"/>
      <c r="X1" s="240"/>
      <c r="Y1" s="240"/>
      <c r="Z1" s="240"/>
    </row>
    <row r="2" spans="1:26" ht="18" customHeight="1">
      <c r="A2" s="244" t="s">
        <v>300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2"/>
      <c r="X2" s="212"/>
      <c r="Y2" s="212"/>
      <c r="Z2" s="212"/>
    </row>
    <row r="3" spans="1:26" s="9" customFormat="1" ht="15.75" customHeight="1">
      <c r="A3" s="227" t="s">
        <v>18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227"/>
      <c r="U3" s="227"/>
      <c r="V3" s="227"/>
      <c r="W3" s="227"/>
      <c r="X3" s="227"/>
      <c r="Y3" s="227"/>
      <c r="Z3" s="227"/>
    </row>
    <row r="4" spans="1:26" s="10" customFormat="1" ht="15.75" customHeight="1">
      <c r="A4" s="215" t="s">
        <v>28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</row>
    <row r="5" spans="1:26" s="11" customFormat="1" ht="21" customHeight="1">
      <c r="A5" s="241" t="s">
        <v>249</v>
      </c>
      <c r="B5" s="242"/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2"/>
      <c r="R5" s="242"/>
      <c r="S5" s="242"/>
      <c r="T5" s="242"/>
      <c r="U5" s="242"/>
      <c r="V5" s="242"/>
      <c r="W5" s="242"/>
      <c r="X5" s="242"/>
      <c r="Y5" s="242"/>
      <c r="Z5" s="242"/>
    </row>
    <row r="6" spans="1:26" s="11" customFormat="1" ht="4.5" customHeight="1">
      <c r="A6" s="241"/>
      <c r="B6" s="241"/>
      <c r="C6" s="241"/>
      <c r="D6" s="241"/>
      <c r="E6" s="241"/>
      <c r="F6" s="241"/>
      <c r="G6" s="241"/>
      <c r="H6" s="241"/>
      <c r="I6" s="241"/>
      <c r="J6" s="241"/>
      <c r="K6" s="241"/>
      <c r="L6" s="241"/>
      <c r="M6" s="241"/>
      <c r="N6" s="241"/>
      <c r="O6" s="241"/>
      <c r="P6" s="241"/>
      <c r="Q6" s="241"/>
      <c r="R6" s="241"/>
      <c r="S6" s="241"/>
      <c r="T6" s="241"/>
      <c r="U6" s="241"/>
      <c r="V6" s="241"/>
      <c r="W6" s="241"/>
      <c r="X6" s="241"/>
      <c r="Y6" s="241"/>
      <c r="Z6" s="241"/>
    </row>
    <row r="7" spans="1:26" s="96" customFormat="1" ht="18.75" customHeight="1">
      <c r="A7" s="216" t="s">
        <v>298</v>
      </c>
      <c r="B7" s="216"/>
      <c r="C7" s="216"/>
      <c r="D7" s="216"/>
      <c r="E7" s="216"/>
      <c r="F7" s="216"/>
      <c r="G7" s="216"/>
      <c r="H7" s="216"/>
      <c r="I7" s="216"/>
      <c r="J7" s="216"/>
      <c r="K7" s="216"/>
      <c r="L7" s="216"/>
      <c r="M7" s="216"/>
      <c r="N7" s="216"/>
      <c r="O7" s="216"/>
      <c r="P7" s="216"/>
      <c r="Q7" s="216"/>
      <c r="R7" s="216"/>
      <c r="S7" s="216"/>
      <c r="T7" s="216"/>
      <c r="U7" s="216"/>
      <c r="V7" s="216"/>
      <c r="W7" s="216"/>
      <c r="X7" s="216"/>
      <c r="Y7" s="216"/>
      <c r="Z7" s="216"/>
    </row>
    <row r="8" spans="1:26" ht="3.75" customHeight="1">
      <c r="A8" s="181"/>
      <c r="B8" s="181"/>
      <c r="C8" s="181"/>
      <c r="D8" s="181"/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1"/>
      <c r="P8" s="181"/>
      <c r="Q8" s="181"/>
      <c r="R8" s="181"/>
      <c r="S8" s="181"/>
      <c r="T8" s="181"/>
      <c r="U8" s="181"/>
      <c r="V8" s="181"/>
      <c r="W8" s="181"/>
      <c r="X8" s="181"/>
      <c r="Y8" s="181"/>
      <c r="Z8" s="181"/>
    </row>
    <row r="9" spans="1:26" s="17" customFormat="1" ht="15" customHeight="1">
      <c r="A9" s="92" t="s">
        <v>73</v>
      </c>
      <c r="B9" s="12"/>
      <c r="C9" s="12"/>
      <c r="D9" s="13"/>
      <c r="E9" s="13"/>
      <c r="F9" s="13"/>
      <c r="G9" s="13"/>
      <c r="H9" s="13"/>
      <c r="I9" s="14"/>
      <c r="J9" s="14"/>
      <c r="K9" s="12"/>
      <c r="L9" s="15"/>
      <c r="M9" s="16"/>
      <c r="O9" s="15"/>
      <c r="P9" s="18"/>
      <c r="R9" s="15"/>
      <c r="S9" s="18"/>
      <c r="Y9" s="70" t="s">
        <v>195</v>
      </c>
      <c r="Z9" s="19"/>
    </row>
    <row r="10" spans="1:26" s="20" customFormat="1" ht="19.5" customHeight="1">
      <c r="A10" s="218" t="s">
        <v>27</v>
      </c>
      <c r="B10" s="219" t="s">
        <v>2</v>
      </c>
      <c r="C10" s="220" t="s">
        <v>13</v>
      </c>
      <c r="D10" s="217" t="s">
        <v>15</v>
      </c>
      <c r="E10" s="217" t="s">
        <v>3</v>
      </c>
      <c r="F10" s="218" t="s">
        <v>14</v>
      </c>
      <c r="G10" s="217" t="s">
        <v>16</v>
      </c>
      <c r="H10" s="217" t="s">
        <v>3</v>
      </c>
      <c r="I10" s="217" t="s">
        <v>4</v>
      </c>
      <c r="J10" s="180"/>
      <c r="K10" s="217" t="s">
        <v>6</v>
      </c>
      <c r="L10" s="224" t="s">
        <v>19</v>
      </c>
      <c r="M10" s="224"/>
      <c r="N10" s="224"/>
      <c r="O10" s="224" t="s">
        <v>20</v>
      </c>
      <c r="P10" s="224"/>
      <c r="Q10" s="224"/>
      <c r="R10" s="224" t="s">
        <v>42</v>
      </c>
      <c r="S10" s="224"/>
      <c r="T10" s="224"/>
      <c r="U10" s="222" t="s">
        <v>21</v>
      </c>
      <c r="V10" s="220" t="s">
        <v>93</v>
      </c>
      <c r="W10" s="218" t="s">
        <v>22</v>
      </c>
      <c r="X10" s="219" t="s">
        <v>47</v>
      </c>
      <c r="Y10" s="225" t="s">
        <v>23</v>
      </c>
      <c r="Z10" s="225" t="s">
        <v>24</v>
      </c>
    </row>
    <row r="11" spans="1:26" s="20" customFormat="1" ht="51" customHeight="1">
      <c r="A11" s="218"/>
      <c r="B11" s="219"/>
      <c r="C11" s="221"/>
      <c r="D11" s="217"/>
      <c r="E11" s="217"/>
      <c r="F11" s="218"/>
      <c r="G11" s="217"/>
      <c r="H11" s="217"/>
      <c r="I11" s="217"/>
      <c r="J11" s="180"/>
      <c r="K11" s="217"/>
      <c r="L11" s="21" t="s">
        <v>25</v>
      </c>
      <c r="M11" s="22" t="s">
        <v>26</v>
      </c>
      <c r="N11" s="23" t="s">
        <v>27</v>
      </c>
      <c r="O11" s="21" t="s">
        <v>25</v>
      </c>
      <c r="P11" s="22" t="s">
        <v>26</v>
      </c>
      <c r="Q11" s="23" t="s">
        <v>27</v>
      </c>
      <c r="R11" s="21" t="s">
        <v>25</v>
      </c>
      <c r="S11" s="22" t="s">
        <v>26</v>
      </c>
      <c r="T11" s="23" t="s">
        <v>27</v>
      </c>
      <c r="U11" s="223"/>
      <c r="V11" s="221"/>
      <c r="W11" s="218"/>
      <c r="X11" s="219"/>
      <c r="Y11" s="225"/>
      <c r="Z11" s="225"/>
    </row>
    <row r="12" spans="1:26" s="90" customFormat="1" ht="42" customHeight="1">
      <c r="A12" s="83">
        <f>RANK(Y12,Y$12:Y$14,0)</f>
        <v>1</v>
      </c>
      <c r="B12" s="24"/>
      <c r="C12" s="71"/>
      <c r="D12" s="170" t="s">
        <v>217</v>
      </c>
      <c r="E12" s="171" t="s">
        <v>218</v>
      </c>
      <c r="F12" s="172">
        <v>2</v>
      </c>
      <c r="G12" s="173" t="s">
        <v>214</v>
      </c>
      <c r="H12" s="171" t="s">
        <v>215</v>
      </c>
      <c r="I12" s="172" t="s">
        <v>216</v>
      </c>
      <c r="J12" s="172" t="s">
        <v>164</v>
      </c>
      <c r="K12" s="174" t="s">
        <v>175</v>
      </c>
      <c r="L12" s="84">
        <v>220</v>
      </c>
      <c r="M12" s="85">
        <f>L12/3.3-IF($U12=1,0.5,IF($U12=2,1.5,0))-IF($V12=1,0.5,IF($V12=2,1,0))</f>
        <v>66.66666666666667</v>
      </c>
      <c r="N12" s="86">
        <f>RANK(M12,M$12:M$14,0)</f>
        <v>1</v>
      </c>
      <c r="O12" s="84">
        <v>230.5</v>
      </c>
      <c r="P12" s="85">
        <f>O12/3.3-IF($U12=1,0.5,IF($U12=2,1.5,0))-IF($V12=1,0.5,IF($V12=2,1,0))</f>
        <v>69.84848484848486</v>
      </c>
      <c r="Q12" s="86">
        <f>RANK(P12,P$12:P$14,0)</f>
        <v>1</v>
      </c>
      <c r="R12" s="84">
        <v>228.5</v>
      </c>
      <c r="S12" s="85">
        <f>R12/3.3-IF($U12=1,0.5,IF($U12=2,1.5,0))-IF($V12=1,0.5,IF($V12=2,1,0))</f>
        <v>69.24242424242425</v>
      </c>
      <c r="T12" s="86">
        <f>RANK(S12,S$12:S$14,0)</f>
        <v>1</v>
      </c>
      <c r="U12" s="87"/>
      <c r="V12" s="87"/>
      <c r="W12" s="84">
        <f>L12+O12+R12</f>
        <v>679</v>
      </c>
      <c r="X12" s="88"/>
      <c r="Y12" s="85">
        <f>ROUND(SUM(M12,P12,S12)/3,3)</f>
        <v>68.586</v>
      </c>
      <c r="Z12" s="89" t="s">
        <v>41</v>
      </c>
    </row>
    <row r="13" spans="1:26" s="90" customFormat="1" ht="42" customHeight="1">
      <c r="A13" s="83">
        <f>RANK(Y13,Y$12:Y$14,0)</f>
        <v>2</v>
      </c>
      <c r="B13" s="24"/>
      <c r="C13" s="71"/>
      <c r="D13" s="105" t="s">
        <v>255</v>
      </c>
      <c r="E13" s="94" t="s">
        <v>264</v>
      </c>
      <c r="F13" s="119">
        <v>3</v>
      </c>
      <c r="G13" s="120" t="s">
        <v>251</v>
      </c>
      <c r="H13" s="118" t="s">
        <v>252</v>
      </c>
      <c r="I13" s="186" t="s">
        <v>253</v>
      </c>
      <c r="J13" s="186" t="s">
        <v>253</v>
      </c>
      <c r="K13" s="187" t="s">
        <v>279</v>
      </c>
      <c r="L13" s="84">
        <v>210.5</v>
      </c>
      <c r="M13" s="85">
        <f>L13/3.3-IF($U13=1,0.5,IF($U13=2,1.5,0))-IF($V13=1,0.5,IF($V13=2,1,0))</f>
        <v>63.78787878787879</v>
      </c>
      <c r="N13" s="86">
        <f>RANK(M13,M$12:M$14,0)</f>
        <v>2</v>
      </c>
      <c r="O13" s="84">
        <v>218.5</v>
      </c>
      <c r="P13" s="85">
        <f>O13/3.3-IF($U13=1,0.5,IF($U13=2,1.5,0))-IF($V13=1,0.5,IF($V13=2,1,0))</f>
        <v>66.21212121212122</v>
      </c>
      <c r="Q13" s="86">
        <f>RANK(P13,P$12:P$14,0)</f>
        <v>2</v>
      </c>
      <c r="R13" s="84">
        <v>214</v>
      </c>
      <c r="S13" s="85">
        <f>R13/3.3-IF($U13=1,0.5,IF($U13=2,1.5,0))-IF($V13=1,0.5,IF($V13=2,1,0))</f>
        <v>64.84848484848486</v>
      </c>
      <c r="T13" s="86">
        <f>RANK(S13,S$12:S$14,0)</f>
        <v>2</v>
      </c>
      <c r="U13" s="87"/>
      <c r="V13" s="87"/>
      <c r="W13" s="84">
        <f>L13+O13+R13</f>
        <v>643</v>
      </c>
      <c r="X13" s="88"/>
      <c r="Y13" s="85">
        <f>ROUND(SUM(M13,P13,S13)/3,3)</f>
        <v>64.949</v>
      </c>
      <c r="Z13" s="89" t="s">
        <v>41</v>
      </c>
    </row>
    <row r="14" spans="1:26" s="90" customFormat="1" ht="42" customHeight="1">
      <c r="A14" s="83">
        <f>RANK(Y14,Y$12:Y$14,0)</f>
        <v>3</v>
      </c>
      <c r="B14" s="24"/>
      <c r="C14" s="71"/>
      <c r="D14" s="121" t="s">
        <v>227</v>
      </c>
      <c r="E14" s="95" t="s">
        <v>135</v>
      </c>
      <c r="F14" s="79" t="s">
        <v>9</v>
      </c>
      <c r="G14" s="120" t="s">
        <v>228</v>
      </c>
      <c r="H14" s="149" t="s">
        <v>136</v>
      </c>
      <c r="I14" s="185" t="s">
        <v>137</v>
      </c>
      <c r="J14" s="185" t="s">
        <v>137</v>
      </c>
      <c r="K14" s="201" t="s">
        <v>138</v>
      </c>
      <c r="L14" s="84">
        <v>203</v>
      </c>
      <c r="M14" s="85">
        <f>L14/3.3-IF($U14=1,0.5,IF($U14=2,1.5,0))-IF($V14=1,0.5,IF($V14=2,1,0))</f>
        <v>61.015151515151516</v>
      </c>
      <c r="N14" s="86">
        <f>RANK(M14,M$12:M$14,0)</f>
        <v>3</v>
      </c>
      <c r="O14" s="84">
        <v>205</v>
      </c>
      <c r="P14" s="85">
        <f>O14/3.3-IF($U14=1,0.5,IF($U14=2,1.5,0))-IF($V14=1,0.5,IF($V14=2,1,0))</f>
        <v>61.621212121212125</v>
      </c>
      <c r="Q14" s="86">
        <f>RANK(P14,P$12:P$14,0)</f>
        <v>3</v>
      </c>
      <c r="R14" s="84">
        <v>199.5</v>
      </c>
      <c r="S14" s="85">
        <f>R14/3.3-IF($U14=1,0.5,IF($U14=2,1.5,0))-IF($V14=1,0.5,IF($V14=2,1,0))</f>
        <v>59.95454545454546</v>
      </c>
      <c r="T14" s="86">
        <f>RANK(S14,S$12:S$14,0)</f>
        <v>3</v>
      </c>
      <c r="U14" s="87">
        <v>1</v>
      </c>
      <c r="V14" s="87"/>
      <c r="W14" s="84">
        <f>L14+O14+R14</f>
        <v>607.5</v>
      </c>
      <c r="X14" s="88"/>
      <c r="Y14" s="85">
        <f>ROUND(SUM(M14,P14,S14)/3,3)</f>
        <v>60.864</v>
      </c>
      <c r="Z14" s="89" t="s">
        <v>41</v>
      </c>
    </row>
    <row r="15" spans="1:26" s="25" customFormat="1" ht="49.5" customHeight="1">
      <c r="A15" s="26"/>
      <c r="B15" s="27"/>
      <c r="C15" s="28"/>
      <c r="D15" s="42"/>
      <c r="E15" s="3"/>
      <c r="F15" s="4"/>
      <c r="G15" s="5"/>
      <c r="H15" s="43"/>
      <c r="I15" s="44"/>
      <c r="J15" s="4"/>
      <c r="K15" s="6"/>
      <c r="L15" s="29"/>
      <c r="M15" s="30"/>
      <c r="N15" s="31"/>
      <c r="O15" s="29"/>
      <c r="P15" s="30"/>
      <c r="Q15" s="31"/>
      <c r="R15" s="29"/>
      <c r="S15" s="30"/>
      <c r="T15" s="31"/>
      <c r="U15" s="31"/>
      <c r="V15" s="31"/>
      <c r="W15" s="29"/>
      <c r="X15" s="32"/>
      <c r="Y15" s="30"/>
      <c r="Z15" s="33"/>
    </row>
    <row r="16" spans="1:26" ht="27" customHeight="1">
      <c r="A16" s="34"/>
      <c r="B16" s="34"/>
      <c r="C16" s="34"/>
      <c r="D16" s="34" t="s">
        <v>17</v>
      </c>
      <c r="E16" s="34"/>
      <c r="F16" s="34"/>
      <c r="G16" s="34"/>
      <c r="H16" s="34"/>
      <c r="J16" s="34"/>
      <c r="K16" s="131" t="s">
        <v>158</v>
      </c>
      <c r="L16" s="35"/>
      <c r="M16" s="36"/>
      <c r="N16" s="34"/>
      <c r="O16" s="37"/>
      <c r="P16" s="38"/>
      <c r="Q16" s="34"/>
      <c r="R16" s="37"/>
      <c r="S16" s="38"/>
      <c r="T16" s="34"/>
      <c r="U16" s="34"/>
      <c r="V16" s="34"/>
      <c r="W16" s="34"/>
      <c r="X16" s="34"/>
      <c r="Y16" s="38"/>
      <c r="Z16" s="34"/>
    </row>
    <row r="17" spans="1:26" ht="27" customHeight="1">
      <c r="A17" s="34"/>
      <c r="B17" s="34"/>
      <c r="C17" s="34"/>
      <c r="D17" s="34"/>
      <c r="E17" s="34"/>
      <c r="F17" s="34"/>
      <c r="G17" s="34"/>
      <c r="H17" s="34"/>
      <c r="J17" s="34"/>
      <c r="K17" s="131"/>
      <c r="L17" s="35"/>
      <c r="M17" s="36"/>
      <c r="N17" s="34"/>
      <c r="O17" s="37"/>
      <c r="P17" s="38"/>
      <c r="Q17" s="34"/>
      <c r="R17" s="37"/>
      <c r="S17" s="38"/>
      <c r="T17" s="34"/>
      <c r="U17" s="34"/>
      <c r="V17" s="34"/>
      <c r="W17" s="34"/>
      <c r="X17" s="34"/>
      <c r="Y17" s="38"/>
      <c r="Z17" s="34"/>
    </row>
    <row r="18" spans="1:26" ht="27" customHeight="1">
      <c r="A18" s="34"/>
      <c r="B18" s="34"/>
      <c r="C18" s="34"/>
      <c r="D18" s="34" t="s">
        <v>10</v>
      </c>
      <c r="E18" s="34"/>
      <c r="F18" s="34"/>
      <c r="G18" s="34"/>
      <c r="H18" s="34"/>
      <c r="J18" s="34"/>
      <c r="K18" s="131" t="s">
        <v>153</v>
      </c>
      <c r="L18" s="35"/>
      <c r="M18" s="39"/>
      <c r="O18" s="37"/>
      <c r="P18" s="38"/>
      <c r="Q18" s="34"/>
      <c r="R18" s="37"/>
      <c r="S18" s="38"/>
      <c r="T18" s="34"/>
      <c r="U18" s="34"/>
      <c r="V18" s="34"/>
      <c r="W18" s="34"/>
      <c r="X18" s="34"/>
      <c r="Y18" s="38"/>
      <c r="Z18" s="34"/>
    </row>
    <row r="19" spans="1:26" ht="27" customHeight="1">
      <c r="A19" s="34"/>
      <c r="B19" s="34"/>
      <c r="C19" s="34"/>
      <c r="D19" s="34"/>
      <c r="E19" s="34"/>
      <c r="F19" s="34"/>
      <c r="G19" s="34"/>
      <c r="H19" s="34"/>
      <c r="J19" s="34"/>
      <c r="K19" s="1"/>
      <c r="L19" s="35"/>
      <c r="M19" s="36"/>
      <c r="N19" s="34"/>
      <c r="O19" s="37"/>
      <c r="P19" s="38"/>
      <c r="Q19" s="34"/>
      <c r="R19" s="37"/>
      <c r="S19" s="38"/>
      <c r="T19" s="34"/>
      <c r="U19" s="34"/>
      <c r="V19" s="34"/>
      <c r="W19" s="34"/>
      <c r="X19" s="34"/>
      <c r="Y19" s="38"/>
      <c r="Z19" s="34"/>
    </row>
    <row r="20" spans="1:26" ht="27" customHeight="1">
      <c r="A20" s="34"/>
      <c r="B20" s="34"/>
      <c r="C20" s="34"/>
      <c r="D20" s="34" t="s">
        <v>43</v>
      </c>
      <c r="E20" s="34"/>
      <c r="F20" s="34"/>
      <c r="G20" s="34"/>
      <c r="H20" s="34"/>
      <c r="J20" s="34"/>
      <c r="K20" s="131" t="s">
        <v>154</v>
      </c>
      <c r="L20" s="35"/>
      <c r="M20" s="39"/>
      <c r="O20" s="37"/>
      <c r="P20" s="38"/>
      <c r="Q20" s="34"/>
      <c r="R20" s="37"/>
      <c r="S20" s="38"/>
      <c r="T20" s="34"/>
      <c r="U20" s="34"/>
      <c r="V20" s="34"/>
      <c r="W20" s="34"/>
      <c r="X20" s="34"/>
      <c r="Y20" s="38"/>
      <c r="Z20" s="34"/>
    </row>
    <row r="21" spans="11:25" s="45" customFormat="1" ht="11.25" customHeight="1" hidden="1">
      <c r="K21" s="7"/>
      <c r="L21" s="47"/>
      <c r="M21" s="46"/>
      <c r="O21" s="47"/>
      <c r="P21" s="46"/>
      <c r="R21" s="47"/>
      <c r="S21" s="46"/>
      <c r="Y21" s="46"/>
    </row>
  </sheetData>
  <sheetProtection/>
  <mergeCells count="26">
    <mergeCell ref="Z10:Z11"/>
    <mergeCell ref="R10:T10"/>
    <mergeCell ref="U10:U11"/>
    <mergeCell ref="V10:V11"/>
    <mergeCell ref="W10:W11"/>
    <mergeCell ref="X10:X11"/>
    <mergeCell ref="Y10:Y11"/>
    <mergeCell ref="O10:Q10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K10:K11"/>
    <mergeCell ref="L10:N10"/>
    <mergeCell ref="A7:Z7"/>
    <mergeCell ref="A1:Z1"/>
    <mergeCell ref="A3:Z3"/>
    <mergeCell ref="A4:Z4"/>
    <mergeCell ref="A5:Z5"/>
    <mergeCell ref="A6:Z6"/>
    <mergeCell ref="A2:Z2"/>
  </mergeCells>
  <printOptions/>
  <pageMargins left="0.5905511811023623" right="0.5118110236220472" top="0.2755905511811024" bottom="0.15748031496062992" header="0.4724409448818898" footer="0.15748031496062992"/>
  <pageSetup fitToHeight="1" fitToWidth="1" horizontalDpi="600" verticalDpi="600" orientation="landscape" paperSize="9" scale="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4"/>
  <sheetViews>
    <sheetView view="pageBreakPreview" zoomScale="85" zoomScaleSheetLayoutView="85" zoomScalePageLayoutView="0" workbookViewId="0" topLeftCell="A1">
      <selection activeCell="E15" sqref="E15"/>
    </sheetView>
  </sheetViews>
  <sheetFormatPr defaultColWidth="9.140625" defaultRowHeight="12.75"/>
  <cols>
    <col min="1" max="1" width="5.00390625" style="8" customWidth="1"/>
    <col min="2" max="3" width="4.7109375" style="8" hidden="1" customWidth="1"/>
    <col min="4" max="4" width="16.8515625" style="8" customWidth="1"/>
    <col min="5" max="5" width="9.57421875" style="8" customWidth="1"/>
    <col min="6" max="6" width="6.00390625" style="8" customWidth="1"/>
    <col min="7" max="7" width="33.28125" style="8" customWidth="1"/>
    <col min="8" max="8" width="9.421875" style="8" customWidth="1"/>
    <col min="9" max="9" width="14.7109375" style="8" customWidth="1"/>
    <col min="10" max="10" width="12.7109375" style="8" hidden="1" customWidth="1"/>
    <col min="11" max="11" width="24.140625" style="8" customWidth="1"/>
    <col min="12" max="12" width="6.28125" style="40" customWidth="1"/>
    <col min="13" max="13" width="8.7109375" style="41" customWidth="1"/>
    <col min="14" max="14" width="3.8515625" style="8" customWidth="1"/>
    <col min="15" max="15" width="6.421875" style="40" customWidth="1"/>
    <col min="16" max="16" width="8.7109375" style="41" customWidth="1"/>
    <col min="17" max="17" width="4.00390625" style="8" customWidth="1"/>
    <col min="18" max="18" width="6.421875" style="40" customWidth="1"/>
    <col min="19" max="19" width="8.7109375" style="41" customWidth="1"/>
    <col min="20" max="20" width="4.28125" style="8" customWidth="1"/>
    <col min="21" max="22" width="4.8515625" style="8" customWidth="1"/>
    <col min="23" max="23" width="6.28125" style="8" customWidth="1"/>
    <col min="24" max="24" width="9.57421875" style="8" hidden="1" customWidth="1"/>
    <col min="25" max="25" width="9.7109375" style="41" customWidth="1"/>
    <col min="26" max="26" width="7.421875" style="8" customWidth="1"/>
    <col min="27" max="16384" width="9.140625" style="8" customWidth="1"/>
  </cols>
  <sheetData>
    <row r="1" spans="1:26" ht="42.75" customHeight="1">
      <c r="A1" s="212" t="s">
        <v>92</v>
      </c>
      <c r="B1" s="239"/>
      <c r="C1" s="239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240"/>
      <c r="T1" s="240"/>
      <c r="U1" s="240"/>
      <c r="V1" s="240"/>
      <c r="W1" s="240"/>
      <c r="X1" s="240"/>
      <c r="Y1" s="240"/>
      <c r="Z1" s="240"/>
    </row>
    <row r="2" spans="1:26" s="9" customFormat="1" ht="15.75" customHeight="1">
      <c r="A2" s="227" t="s">
        <v>18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  <c r="X2" s="227"/>
      <c r="Y2" s="227"/>
      <c r="Z2" s="227"/>
    </row>
    <row r="3" spans="1:26" s="10" customFormat="1" ht="15.75" customHeight="1">
      <c r="A3" s="215" t="s">
        <v>28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5"/>
    </row>
    <row r="4" spans="1:26" s="11" customFormat="1" ht="21" customHeight="1">
      <c r="A4" s="241" t="s">
        <v>249</v>
      </c>
      <c r="B4" s="242"/>
      <c r="C4" s="242"/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2"/>
      <c r="X4" s="242"/>
      <c r="Y4" s="242"/>
      <c r="Z4" s="242"/>
    </row>
    <row r="5" spans="1:26" s="11" customFormat="1" ht="41.25" customHeight="1">
      <c r="A5" s="241" t="s">
        <v>299</v>
      </c>
      <c r="B5" s="243"/>
      <c r="C5" s="243"/>
      <c r="D5" s="243"/>
      <c r="E5" s="243"/>
      <c r="F5" s="243"/>
      <c r="G5" s="243"/>
      <c r="H5" s="243"/>
      <c r="I5" s="243"/>
      <c r="J5" s="243"/>
      <c r="K5" s="243"/>
      <c r="L5" s="243"/>
      <c r="M5" s="243"/>
      <c r="N5" s="243"/>
      <c r="O5" s="243"/>
      <c r="P5" s="243"/>
      <c r="Q5" s="243"/>
      <c r="R5" s="243"/>
      <c r="S5" s="243"/>
      <c r="T5" s="243"/>
      <c r="U5" s="243"/>
      <c r="V5" s="243"/>
      <c r="W5" s="243"/>
      <c r="X5" s="243"/>
      <c r="Y5" s="243"/>
      <c r="Z5" s="243"/>
    </row>
    <row r="6" spans="1:26" s="96" customFormat="1" ht="18.75" customHeight="1">
      <c r="A6" s="216" t="s">
        <v>298</v>
      </c>
      <c r="B6" s="216"/>
      <c r="C6" s="216"/>
      <c r="D6" s="216"/>
      <c r="E6" s="216"/>
      <c r="F6" s="216"/>
      <c r="G6" s="216"/>
      <c r="H6" s="216"/>
      <c r="I6" s="216"/>
      <c r="J6" s="216"/>
      <c r="K6" s="216"/>
      <c r="L6" s="216"/>
      <c r="M6" s="216"/>
      <c r="N6" s="216"/>
      <c r="O6" s="216"/>
      <c r="P6" s="216"/>
      <c r="Q6" s="216"/>
      <c r="R6" s="216"/>
      <c r="S6" s="216"/>
      <c r="T6" s="216"/>
      <c r="U6" s="216"/>
      <c r="V6" s="216"/>
      <c r="W6" s="216"/>
      <c r="X6" s="216"/>
      <c r="Y6" s="216"/>
      <c r="Z6" s="216"/>
    </row>
    <row r="7" spans="1:26" ht="3.75" customHeight="1">
      <c r="A7" s="206"/>
      <c r="B7" s="206"/>
      <c r="C7" s="206"/>
      <c r="D7" s="206"/>
      <c r="E7" s="206"/>
      <c r="F7" s="206"/>
      <c r="G7" s="206"/>
      <c r="H7" s="206"/>
      <c r="I7" s="206"/>
      <c r="J7" s="206"/>
      <c r="K7" s="206"/>
      <c r="L7" s="206"/>
      <c r="M7" s="206"/>
      <c r="N7" s="206"/>
      <c r="O7" s="206"/>
      <c r="P7" s="206"/>
      <c r="Q7" s="206"/>
      <c r="R7" s="206"/>
      <c r="S7" s="206"/>
      <c r="T7" s="206"/>
      <c r="U7" s="206"/>
      <c r="V7" s="206"/>
      <c r="W7" s="206"/>
      <c r="X7" s="206"/>
      <c r="Y7" s="206"/>
      <c r="Z7" s="206"/>
    </row>
    <row r="8" spans="1:26" s="17" customFormat="1" ht="15" customHeight="1">
      <c r="A8" s="92" t="s">
        <v>73</v>
      </c>
      <c r="B8" s="12"/>
      <c r="C8" s="12"/>
      <c r="D8" s="13"/>
      <c r="E8" s="13"/>
      <c r="F8" s="13"/>
      <c r="G8" s="13"/>
      <c r="H8" s="13"/>
      <c r="I8" s="14"/>
      <c r="J8" s="14"/>
      <c r="K8" s="12"/>
      <c r="L8" s="15"/>
      <c r="M8" s="16"/>
      <c r="O8" s="15"/>
      <c r="P8" s="18"/>
      <c r="R8" s="15"/>
      <c r="S8" s="18"/>
      <c r="Y8" s="70" t="s">
        <v>195</v>
      </c>
      <c r="Z8" s="19"/>
    </row>
    <row r="9" spans="1:26" s="20" customFormat="1" ht="19.5" customHeight="1">
      <c r="A9" s="218" t="s">
        <v>27</v>
      </c>
      <c r="B9" s="219" t="s">
        <v>2</v>
      </c>
      <c r="C9" s="220" t="s">
        <v>13</v>
      </c>
      <c r="D9" s="217" t="s">
        <v>15</v>
      </c>
      <c r="E9" s="217" t="s">
        <v>3</v>
      </c>
      <c r="F9" s="218" t="s">
        <v>14</v>
      </c>
      <c r="G9" s="217" t="s">
        <v>16</v>
      </c>
      <c r="H9" s="217" t="s">
        <v>3</v>
      </c>
      <c r="I9" s="217" t="s">
        <v>4</v>
      </c>
      <c r="J9" s="207"/>
      <c r="K9" s="217" t="s">
        <v>6</v>
      </c>
      <c r="L9" s="224" t="s">
        <v>19</v>
      </c>
      <c r="M9" s="224"/>
      <c r="N9" s="224"/>
      <c r="O9" s="224" t="s">
        <v>20</v>
      </c>
      <c r="P9" s="224"/>
      <c r="Q9" s="224"/>
      <c r="R9" s="224" t="s">
        <v>42</v>
      </c>
      <c r="S9" s="224"/>
      <c r="T9" s="224"/>
      <c r="U9" s="222" t="s">
        <v>21</v>
      </c>
      <c r="V9" s="220" t="s">
        <v>93</v>
      </c>
      <c r="W9" s="218" t="s">
        <v>22</v>
      </c>
      <c r="X9" s="219" t="s">
        <v>47</v>
      </c>
      <c r="Y9" s="225" t="s">
        <v>23</v>
      </c>
      <c r="Z9" s="225" t="s">
        <v>24</v>
      </c>
    </row>
    <row r="10" spans="1:26" s="20" customFormat="1" ht="51" customHeight="1">
      <c r="A10" s="218"/>
      <c r="B10" s="219"/>
      <c r="C10" s="221"/>
      <c r="D10" s="217"/>
      <c r="E10" s="217"/>
      <c r="F10" s="218"/>
      <c r="G10" s="217"/>
      <c r="H10" s="217"/>
      <c r="I10" s="217"/>
      <c r="J10" s="207"/>
      <c r="K10" s="217"/>
      <c r="L10" s="21" t="s">
        <v>25</v>
      </c>
      <c r="M10" s="22" t="s">
        <v>26</v>
      </c>
      <c r="N10" s="23" t="s">
        <v>27</v>
      </c>
      <c r="O10" s="21" t="s">
        <v>25</v>
      </c>
      <c r="P10" s="22" t="s">
        <v>26</v>
      </c>
      <c r="Q10" s="23" t="s">
        <v>27</v>
      </c>
      <c r="R10" s="21" t="s">
        <v>25</v>
      </c>
      <c r="S10" s="22" t="s">
        <v>26</v>
      </c>
      <c r="T10" s="23" t="s">
        <v>27</v>
      </c>
      <c r="U10" s="223"/>
      <c r="V10" s="221"/>
      <c r="W10" s="218"/>
      <c r="X10" s="219"/>
      <c r="Y10" s="225"/>
      <c r="Z10" s="225"/>
    </row>
    <row r="11" spans="1:26" s="90" customFormat="1" ht="42" customHeight="1">
      <c r="A11" s="83">
        <f aca="true" t="shared" si="0" ref="A11:A17">RANK(Y11,Y$11:Y$17,0)</f>
        <v>1</v>
      </c>
      <c r="B11" s="24"/>
      <c r="C11" s="71"/>
      <c r="D11" s="170" t="s">
        <v>168</v>
      </c>
      <c r="E11" s="171" t="s">
        <v>169</v>
      </c>
      <c r="F11" s="172" t="s">
        <v>170</v>
      </c>
      <c r="G11" s="173" t="s">
        <v>214</v>
      </c>
      <c r="H11" s="171" t="s">
        <v>215</v>
      </c>
      <c r="I11" s="172" t="s">
        <v>216</v>
      </c>
      <c r="J11" s="172" t="s">
        <v>164</v>
      </c>
      <c r="K11" s="151" t="s">
        <v>171</v>
      </c>
      <c r="L11" s="84">
        <v>228.5</v>
      </c>
      <c r="M11" s="85">
        <f aca="true" t="shared" si="1" ref="M11:M17">L11/3.3-IF($U11=1,0.5,IF($U11=2,1.5,0))-IF($V11=1,0.5,IF($V11=2,1,0))</f>
        <v>69.24242424242425</v>
      </c>
      <c r="N11" s="86">
        <f aca="true" t="shared" si="2" ref="N11:N17">RANK(M11,M$11:M$17,0)</f>
        <v>1</v>
      </c>
      <c r="O11" s="84">
        <v>225.5</v>
      </c>
      <c r="P11" s="85">
        <f aca="true" t="shared" si="3" ref="P11:P17">O11/3.3-IF($U11=1,0.5,IF($U11=2,1.5,0))-IF($V11=1,0.5,IF($V11=2,1,0))</f>
        <v>68.33333333333334</v>
      </c>
      <c r="Q11" s="86">
        <f aca="true" t="shared" si="4" ref="Q11:Q17">RANK(P11,P$11:P$17,0)</f>
        <v>1</v>
      </c>
      <c r="R11" s="84">
        <v>227.5</v>
      </c>
      <c r="S11" s="85">
        <f aca="true" t="shared" si="5" ref="S11:S17">R11/3.3-IF($U11=1,0.5,IF($U11=2,1.5,0))-IF($V11=1,0.5,IF($V11=2,1,0))</f>
        <v>68.93939393939394</v>
      </c>
      <c r="T11" s="86">
        <f aca="true" t="shared" si="6" ref="T11:T17">RANK(S11,S$11:S$17,0)</f>
        <v>1</v>
      </c>
      <c r="U11" s="87"/>
      <c r="V11" s="87"/>
      <c r="W11" s="84">
        <f aca="true" t="shared" si="7" ref="W11:W17">L11+O11+R11</f>
        <v>681.5</v>
      </c>
      <c r="X11" s="88"/>
      <c r="Y11" s="85">
        <f aca="true" t="shared" si="8" ref="Y11:Y17">ROUND(SUM(M11,P11,S11)/3,3)</f>
        <v>68.838</v>
      </c>
      <c r="Z11" s="89">
        <v>2</v>
      </c>
    </row>
    <row r="12" spans="1:26" s="90" customFormat="1" ht="42" customHeight="1">
      <c r="A12" s="83">
        <f t="shared" si="0"/>
        <v>2</v>
      </c>
      <c r="B12" s="24"/>
      <c r="C12" s="71"/>
      <c r="D12" s="105" t="s">
        <v>260</v>
      </c>
      <c r="E12" s="94" t="s">
        <v>254</v>
      </c>
      <c r="F12" s="119" t="s">
        <v>8</v>
      </c>
      <c r="G12" s="120" t="s">
        <v>251</v>
      </c>
      <c r="H12" s="118" t="s">
        <v>252</v>
      </c>
      <c r="I12" s="186" t="s">
        <v>253</v>
      </c>
      <c r="J12" s="186" t="s">
        <v>253</v>
      </c>
      <c r="K12" s="187" t="s">
        <v>279</v>
      </c>
      <c r="L12" s="84">
        <v>217.5</v>
      </c>
      <c r="M12" s="85">
        <f t="shared" si="1"/>
        <v>65.9090909090909</v>
      </c>
      <c r="N12" s="86">
        <f t="shared" si="2"/>
        <v>2</v>
      </c>
      <c r="O12" s="84">
        <v>225</v>
      </c>
      <c r="P12" s="85">
        <f t="shared" si="3"/>
        <v>68.18181818181819</v>
      </c>
      <c r="Q12" s="86">
        <f t="shared" si="4"/>
        <v>2</v>
      </c>
      <c r="R12" s="84">
        <v>218</v>
      </c>
      <c r="S12" s="85">
        <f t="shared" si="5"/>
        <v>66.06060606060606</v>
      </c>
      <c r="T12" s="86">
        <f t="shared" si="6"/>
        <v>2</v>
      </c>
      <c r="U12" s="87"/>
      <c r="V12" s="87"/>
      <c r="W12" s="84">
        <f t="shared" si="7"/>
        <v>660.5</v>
      </c>
      <c r="X12" s="88"/>
      <c r="Y12" s="85">
        <f t="shared" si="8"/>
        <v>66.717</v>
      </c>
      <c r="Z12" s="89">
        <v>2</v>
      </c>
    </row>
    <row r="13" spans="1:26" s="90" customFormat="1" ht="42" customHeight="1">
      <c r="A13" s="83">
        <f t="shared" si="0"/>
        <v>3</v>
      </c>
      <c r="B13" s="24"/>
      <c r="C13" s="71"/>
      <c r="D13" s="199" t="s">
        <v>289</v>
      </c>
      <c r="E13" s="78" t="s">
        <v>285</v>
      </c>
      <c r="F13" s="138" t="s">
        <v>8</v>
      </c>
      <c r="G13" s="200" t="s">
        <v>286</v>
      </c>
      <c r="H13" s="187" t="s">
        <v>287</v>
      </c>
      <c r="I13" s="202" t="s">
        <v>288</v>
      </c>
      <c r="J13" s="203" t="s">
        <v>162</v>
      </c>
      <c r="K13" s="138" t="s">
        <v>163</v>
      </c>
      <c r="L13" s="84">
        <v>217.5</v>
      </c>
      <c r="M13" s="85">
        <f t="shared" si="1"/>
        <v>65.9090909090909</v>
      </c>
      <c r="N13" s="86">
        <f t="shared" si="2"/>
        <v>2</v>
      </c>
      <c r="O13" s="84">
        <v>217</v>
      </c>
      <c r="P13" s="85">
        <f t="shared" si="3"/>
        <v>65.75757575757576</v>
      </c>
      <c r="Q13" s="86">
        <f t="shared" si="4"/>
        <v>5</v>
      </c>
      <c r="R13" s="84">
        <v>214</v>
      </c>
      <c r="S13" s="85">
        <f t="shared" si="5"/>
        <v>64.84848484848486</v>
      </c>
      <c r="T13" s="86">
        <f t="shared" si="6"/>
        <v>3</v>
      </c>
      <c r="U13" s="87"/>
      <c r="V13" s="87"/>
      <c r="W13" s="84">
        <f t="shared" si="7"/>
        <v>648.5</v>
      </c>
      <c r="X13" s="88"/>
      <c r="Y13" s="85">
        <f t="shared" si="8"/>
        <v>65.505</v>
      </c>
      <c r="Z13" s="89">
        <v>2</v>
      </c>
    </row>
    <row r="14" spans="1:26" s="90" customFormat="1" ht="42" customHeight="1">
      <c r="A14" s="83">
        <f t="shared" si="0"/>
        <v>4</v>
      </c>
      <c r="B14" s="24"/>
      <c r="C14" s="71"/>
      <c r="D14" s="105" t="s">
        <v>82</v>
      </c>
      <c r="E14" s="118" t="s">
        <v>83</v>
      </c>
      <c r="F14" s="119" t="s">
        <v>8</v>
      </c>
      <c r="G14" s="120" t="s">
        <v>129</v>
      </c>
      <c r="H14" s="118" t="s">
        <v>132</v>
      </c>
      <c r="I14" s="119" t="s">
        <v>84</v>
      </c>
      <c r="J14" s="119" t="s">
        <v>38</v>
      </c>
      <c r="K14" s="80" t="s">
        <v>68</v>
      </c>
      <c r="L14" s="84">
        <v>205.5</v>
      </c>
      <c r="M14" s="85">
        <f t="shared" si="1"/>
        <v>62.27272727272727</v>
      </c>
      <c r="N14" s="86">
        <f t="shared" si="2"/>
        <v>5</v>
      </c>
      <c r="O14" s="84">
        <v>220</v>
      </c>
      <c r="P14" s="85">
        <f t="shared" si="3"/>
        <v>66.66666666666667</v>
      </c>
      <c r="Q14" s="86">
        <f t="shared" si="4"/>
        <v>3</v>
      </c>
      <c r="R14" s="84">
        <v>211</v>
      </c>
      <c r="S14" s="85">
        <f t="shared" si="5"/>
        <v>63.939393939393945</v>
      </c>
      <c r="T14" s="86">
        <f t="shared" si="6"/>
        <v>4</v>
      </c>
      <c r="U14" s="87"/>
      <c r="V14" s="87"/>
      <c r="W14" s="84">
        <f t="shared" si="7"/>
        <v>636.5</v>
      </c>
      <c r="X14" s="88"/>
      <c r="Y14" s="85">
        <f t="shared" si="8"/>
        <v>64.293</v>
      </c>
      <c r="Z14" s="89">
        <v>2</v>
      </c>
    </row>
    <row r="15" spans="1:26" s="90" customFormat="1" ht="42" customHeight="1">
      <c r="A15" s="83">
        <f t="shared" si="0"/>
        <v>5</v>
      </c>
      <c r="B15" s="24"/>
      <c r="C15" s="71"/>
      <c r="D15" s="145" t="s">
        <v>236</v>
      </c>
      <c r="E15" s="136" t="s">
        <v>80</v>
      </c>
      <c r="F15" s="137" t="s">
        <v>8</v>
      </c>
      <c r="G15" s="135" t="s">
        <v>237</v>
      </c>
      <c r="H15" s="136" t="s">
        <v>94</v>
      </c>
      <c r="I15" s="137" t="s">
        <v>95</v>
      </c>
      <c r="J15" s="137" t="s">
        <v>66</v>
      </c>
      <c r="K15" s="138" t="s">
        <v>86</v>
      </c>
      <c r="L15" s="84">
        <v>205</v>
      </c>
      <c r="M15" s="85">
        <f t="shared" si="1"/>
        <v>62.121212121212125</v>
      </c>
      <c r="N15" s="86">
        <f t="shared" si="2"/>
        <v>6</v>
      </c>
      <c r="O15" s="84">
        <v>219.5</v>
      </c>
      <c r="P15" s="85">
        <f t="shared" si="3"/>
        <v>66.51515151515152</v>
      </c>
      <c r="Q15" s="86">
        <f t="shared" si="4"/>
        <v>4</v>
      </c>
      <c r="R15" s="84">
        <v>205</v>
      </c>
      <c r="S15" s="85">
        <f t="shared" si="5"/>
        <v>62.121212121212125</v>
      </c>
      <c r="T15" s="86">
        <f t="shared" si="6"/>
        <v>6</v>
      </c>
      <c r="U15" s="87"/>
      <c r="V15" s="87"/>
      <c r="W15" s="84">
        <f t="shared" si="7"/>
        <v>629.5</v>
      </c>
      <c r="X15" s="88"/>
      <c r="Y15" s="85">
        <f t="shared" si="8"/>
        <v>63.586</v>
      </c>
      <c r="Z15" s="89">
        <v>2</v>
      </c>
    </row>
    <row r="16" spans="1:26" s="90" customFormat="1" ht="42" customHeight="1">
      <c r="A16" s="83">
        <f t="shared" si="0"/>
        <v>5</v>
      </c>
      <c r="B16" s="24"/>
      <c r="C16" s="71"/>
      <c r="D16" s="105" t="s">
        <v>256</v>
      </c>
      <c r="E16" s="118" t="s">
        <v>257</v>
      </c>
      <c r="F16" s="119" t="s">
        <v>8</v>
      </c>
      <c r="G16" s="173" t="s">
        <v>258</v>
      </c>
      <c r="H16" s="118" t="s">
        <v>259</v>
      </c>
      <c r="I16" s="119" t="s">
        <v>253</v>
      </c>
      <c r="J16" s="172" t="s">
        <v>253</v>
      </c>
      <c r="K16" s="187" t="s">
        <v>279</v>
      </c>
      <c r="L16" s="84">
        <v>207</v>
      </c>
      <c r="M16" s="85">
        <f t="shared" si="1"/>
        <v>62.727272727272734</v>
      </c>
      <c r="N16" s="86">
        <f t="shared" si="2"/>
        <v>4</v>
      </c>
      <c r="O16" s="84">
        <v>216</v>
      </c>
      <c r="P16" s="85">
        <f t="shared" si="3"/>
        <v>65.45454545454545</v>
      </c>
      <c r="Q16" s="86">
        <f t="shared" si="4"/>
        <v>6</v>
      </c>
      <c r="R16" s="84">
        <v>206.5</v>
      </c>
      <c r="S16" s="85">
        <f t="shared" si="5"/>
        <v>62.57575757575758</v>
      </c>
      <c r="T16" s="86">
        <f t="shared" si="6"/>
        <v>5</v>
      </c>
      <c r="U16" s="87"/>
      <c r="V16" s="87"/>
      <c r="W16" s="84">
        <f t="shared" si="7"/>
        <v>629.5</v>
      </c>
      <c r="X16" s="88"/>
      <c r="Y16" s="85">
        <f t="shared" si="8"/>
        <v>63.586</v>
      </c>
      <c r="Z16" s="89">
        <v>2</v>
      </c>
    </row>
    <row r="17" spans="1:26" s="123" customFormat="1" ht="42" customHeight="1">
      <c r="A17" s="83">
        <f t="shared" si="0"/>
        <v>7</v>
      </c>
      <c r="B17" s="24"/>
      <c r="C17" s="71"/>
      <c r="D17" s="105" t="s">
        <v>238</v>
      </c>
      <c r="E17" s="118" t="s">
        <v>239</v>
      </c>
      <c r="F17" s="119" t="s">
        <v>8</v>
      </c>
      <c r="G17" s="120" t="s">
        <v>240</v>
      </c>
      <c r="H17" s="118" t="s">
        <v>241</v>
      </c>
      <c r="I17" s="119" t="s">
        <v>137</v>
      </c>
      <c r="J17" s="119" t="s">
        <v>137</v>
      </c>
      <c r="K17" s="80" t="s">
        <v>242</v>
      </c>
      <c r="L17" s="84">
        <v>204.5</v>
      </c>
      <c r="M17" s="85">
        <f t="shared" si="1"/>
        <v>61.969696969696976</v>
      </c>
      <c r="N17" s="86">
        <f t="shared" si="2"/>
        <v>7</v>
      </c>
      <c r="O17" s="84">
        <v>205.5</v>
      </c>
      <c r="P17" s="85">
        <f t="shared" si="3"/>
        <v>62.27272727272727</v>
      </c>
      <c r="Q17" s="86">
        <f t="shared" si="4"/>
        <v>7</v>
      </c>
      <c r="R17" s="84">
        <v>199</v>
      </c>
      <c r="S17" s="85">
        <f t="shared" si="5"/>
        <v>60.303030303030305</v>
      </c>
      <c r="T17" s="86">
        <f t="shared" si="6"/>
        <v>7</v>
      </c>
      <c r="U17" s="87"/>
      <c r="V17" s="87"/>
      <c r="W17" s="84">
        <f t="shared" si="7"/>
        <v>609</v>
      </c>
      <c r="X17" s="88"/>
      <c r="Y17" s="85">
        <f t="shared" si="8"/>
        <v>61.515</v>
      </c>
      <c r="Z17" s="89">
        <v>3</v>
      </c>
    </row>
    <row r="18" spans="1:26" s="25" customFormat="1" ht="49.5" customHeight="1">
      <c r="A18" s="26"/>
      <c r="B18" s="27"/>
      <c r="C18" s="28"/>
      <c r="D18" s="42"/>
      <c r="E18" s="3"/>
      <c r="F18" s="4"/>
      <c r="G18" s="5"/>
      <c r="H18" s="43"/>
      <c r="I18" s="44"/>
      <c r="J18" s="4"/>
      <c r="K18" s="6"/>
      <c r="L18" s="29"/>
      <c r="M18" s="30"/>
      <c r="N18" s="31"/>
      <c r="O18" s="29"/>
      <c r="P18" s="30"/>
      <c r="Q18" s="31"/>
      <c r="R18" s="29"/>
      <c r="S18" s="30"/>
      <c r="T18" s="31"/>
      <c r="U18" s="31"/>
      <c r="V18" s="31"/>
      <c r="W18" s="29"/>
      <c r="X18" s="32"/>
      <c r="Y18" s="30"/>
      <c r="Z18" s="33"/>
    </row>
    <row r="19" spans="1:26" ht="27" customHeight="1">
      <c r="A19" s="34"/>
      <c r="B19" s="34"/>
      <c r="C19" s="34"/>
      <c r="D19" s="34" t="s">
        <v>17</v>
      </c>
      <c r="E19" s="34"/>
      <c r="F19" s="34"/>
      <c r="G19" s="34"/>
      <c r="H19" s="34"/>
      <c r="J19" s="34"/>
      <c r="K19" s="131" t="s">
        <v>158</v>
      </c>
      <c r="L19" s="35"/>
      <c r="M19" s="36"/>
      <c r="N19" s="34"/>
      <c r="O19" s="37"/>
      <c r="P19" s="38"/>
      <c r="Q19" s="34"/>
      <c r="R19" s="37"/>
      <c r="S19" s="38"/>
      <c r="T19" s="34"/>
      <c r="U19" s="34"/>
      <c r="V19" s="34"/>
      <c r="W19" s="34"/>
      <c r="X19" s="34"/>
      <c r="Y19" s="38"/>
      <c r="Z19" s="34"/>
    </row>
    <row r="20" spans="1:26" ht="27" customHeight="1">
      <c r="A20" s="34"/>
      <c r="B20" s="34"/>
      <c r="C20" s="34"/>
      <c r="D20" s="34"/>
      <c r="E20" s="34"/>
      <c r="F20" s="34"/>
      <c r="G20" s="34"/>
      <c r="H20" s="34"/>
      <c r="J20" s="34"/>
      <c r="K20" s="131"/>
      <c r="L20" s="35"/>
      <c r="M20" s="36"/>
      <c r="N20" s="34"/>
      <c r="O20" s="37"/>
      <c r="P20" s="38"/>
      <c r="Q20" s="34"/>
      <c r="R20" s="37"/>
      <c r="S20" s="38"/>
      <c r="T20" s="34"/>
      <c r="U20" s="34"/>
      <c r="V20" s="34"/>
      <c r="W20" s="34"/>
      <c r="X20" s="34"/>
      <c r="Y20" s="38"/>
      <c r="Z20" s="34"/>
    </row>
    <row r="21" spans="1:26" ht="27" customHeight="1">
      <c r="A21" s="34"/>
      <c r="B21" s="34"/>
      <c r="C21" s="34"/>
      <c r="D21" s="34" t="s">
        <v>10</v>
      </c>
      <c r="E21" s="34"/>
      <c r="F21" s="34"/>
      <c r="G21" s="34"/>
      <c r="H21" s="34"/>
      <c r="J21" s="34"/>
      <c r="K21" s="131" t="s">
        <v>153</v>
      </c>
      <c r="L21" s="35"/>
      <c r="M21" s="39"/>
      <c r="O21" s="37"/>
      <c r="P21" s="38"/>
      <c r="Q21" s="34"/>
      <c r="R21" s="37"/>
      <c r="S21" s="38"/>
      <c r="T21" s="34"/>
      <c r="U21" s="34"/>
      <c r="V21" s="34"/>
      <c r="W21" s="34"/>
      <c r="X21" s="34"/>
      <c r="Y21" s="38"/>
      <c r="Z21" s="34"/>
    </row>
    <row r="22" spans="1:26" ht="27" customHeight="1">
      <c r="A22" s="34"/>
      <c r="B22" s="34"/>
      <c r="C22" s="34"/>
      <c r="D22" s="34"/>
      <c r="E22" s="34"/>
      <c r="F22" s="34"/>
      <c r="G22" s="34"/>
      <c r="H22" s="34"/>
      <c r="J22" s="34"/>
      <c r="K22" s="1"/>
      <c r="L22" s="35"/>
      <c r="M22" s="36"/>
      <c r="N22" s="34"/>
      <c r="O22" s="37"/>
      <c r="P22" s="38"/>
      <c r="Q22" s="34"/>
      <c r="R22" s="37"/>
      <c r="S22" s="38"/>
      <c r="T22" s="34"/>
      <c r="U22" s="34"/>
      <c r="V22" s="34"/>
      <c r="W22" s="34"/>
      <c r="X22" s="34"/>
      <c r="Y22" s="38"/>
      <c r="Z22" s="34"/>
    </row>
    <row r="23" spans="1:26" ht="27" customHeight="1">
      <c r="A23" s="34"/>
      <c r="B23" s="34"/>
      <c r="C23" s="34"/>
      <c r="D23" s="34" t="s">
        <v>43</v>
      </c>
      <c r="E23" s="34"/>
      <c r="F23" s="34"/>
      <c r="G23" s="34"/>
      <c r="H23" s="34"/>
      <c r="J23" s="34"/>
      <c r="K23" s="131" t="s">
        <v>154</v>
      </c>
      <c r="L23" s="35"/>
      <c r="M23" s="39"/>
      <c r="O23" s="37"/>
      <c r="P23" s="38"/>
      <c r="Q23" s="34"/>
      <c r="R23" s="37"/>
      <c r="S23" s="38"/>
      <c r="T23" s="34"/>
      <c r="U23" s="34"/>
      <c r="V23" s="34"/>
      <c r="W23" s="34"/>
      <c r="X23" s="34"/>
      <c r="Y23" s="38"/>
      <c r="Z23" s="34"/>
    </row>
    <row r="24" spans="11:25" s="45" customFormat="1" ht="11.25" customHeight="1" hidden="1">
      <c r="K24" s="7"/>
      <c r="L24" s="47"/>
      <c r="M24" s="46"/>
      <c r="O24" s="47"/>
      <c r="P24" s="46"/>
      <c r="R24" s="47"/>
      <c r="S24" s="46"/>
      <c r="Y24" s="46"/>
    </row>
  </sheetData>
  <sheetProtection/>
  <protectedRanges>
    <protectedRange sqref="K11" name="Диапазон1_3_1_1_3_11_1_1_3_1_1_2_1_3_2_3_4_1_3_1_1_1"/>
  </protectedRanges>
  <mergeCells count="25">
    <mergeCell ref="A6:Z6"/>
    <mergeCell ref="A1:Z1"/>
    <mergeCell ref="A2:Z2"/>
    <mergeCell ref="A3:Z3"/>
    <mergeCell ref="A4:Z4"/>
    <mergeCell ref="A5:Z5"/>
    <mergeCell ref="O9:Q9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K9:K10"/>
    <mergeCell ref="L9:N9"/>
    <mergeCell ref="Z9:Z10"/>
    <mergeCell ref="R9:T9"/>
    <mergeCell ref="U9:U10"/>
    <mergeCell ref="V9:V10"/>
    <mergeCell ref="W9:W10"/>
    <mergeCell ref="X9:X10"/>
    <mergeCell ref="Y9:Y10"/>
  </mergeCells>
  <conditionalFormatting sqref="G17:I17">
    <cfRule type="duplicateValues" priority="1" dxfId="0" stopIfTrue="1">
      <formula>AND(COUNTIF($G$17:$I$17,G17)&gt;1,NOT(ISBLANK(G17)))</formula>
    </cfRule>
  </conditionalFormatting>
  <printOptions/>
  <pageMargins left="0.5905511811023623" right="0.5118110236220472" top="0.2755905511811024" bottom="0.15748031496062992" header="0.4724409448818898" footer="0.15748031496062992"/>
  <pageSetup fitToHeight="1" fitToWidth="1" horizontalDpi="600" verticalDpi="600" orientation="landscape" paperSize="9" scale="6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view="pageBreakPreview" zoomScale="75" zoomScaleNormal="60" zoomScaleSheetLayoutView="75" zoomScalePageLayoutView="0" workbookViewId="0" topLeftCell="A1">
      <selection activeCell="AB6" sqref="AB6"/>
    </sheetView>
  </sheetViews>
  <sheetFormatPr defaultColWidth="9.140625" defaultRowHeight="12.75"/>
  <cols>
    <col min="1" max="1" width="5.57421875" style="8" customWidth="1"/>
    <col min="2" max="3" width="4.7109375" style="8" hidden="1" customWidth="1"/>
    <col min="4" max="4" width="19.00390625" style="8" customWidth="1"/>
    <col min="5" max="5" width="10.421875" style="8" customWidth="1"/>
    <col min="6" max="6" width="5.8515625" style="8" customWidth="1"/>
    <col min="7" max="7" width="35.28125" style="8" customWidth="1"/>
    <col min="8" max="8" width="13.421875" style="8" customWidth="1"/>
    <col min="9" max="9" width="16.57421875" style="8" customWidth="1"/>
    <col min="10" max="10" width="12.7109375" style="8" hidden="1" customWidth="1"/>
    <col min="11" max="11" width="23.8515625" style="8" customWidth="1"/>
    <col min="12" max="12" width="8.00390625" style="40" customWidth="1"/>
    <col min="13" max="13" width="10.57421875" style="41" customWidth="1"/>
    <col min="14" max="14" width="6.8515625" style="8" customWidth="1"/>
    <col min="15" max="15" width="6.8515625" style="40" customWidth="1"/>
    <col min="16" max="16" width="6.8515625" style="41" customWidth="1"/>
    <col min="17" max="17" width="6.8515625" style="8" customWidth="1"/>
    <col min="18" max="18" width="6.8515625" style="40" customWidth="1"/>
    <col min="19" max="19" width="8.7109375" style="41" customWidth="1"/>
    <col min="20" max="20" width="10.57421875" style="8" customWidth="1"/>
    <col min="21" max="21" width="5.7109375" style="8" customWidth="1"/>
    <col min="22" max="23" width="4.421875" style="8" customWidth="1"/>
    <col min="24" max="24" width="4.421875" style="8" hidden="1" customWidth="1"/>
    <col min="25" max="25" width="4.421875" style="41" hidden="1" customWidth="1"/>
    <col min="26" max="26" width="11.57421875" style="8" customWidth="1"/>
    <col min="27" max="27" width="8.421875" style="8" customWidth="1"/>
    <col min="28" max="16384" width="9.140625" style="8" customWidth="1"/>
  </cols>
  <sheetData>
    <row r="1" spans="1:27" ht="50.25" customHeight="1">
      <c r="A1" s="212" t="s">
        <v>92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3"/>
      <c r="X1" s="213"/>
      <c r="Y1" s="213"/>
      <c r="Z1" s="213"/>
      <c r="AA1" s="213"/>
    </row>
    <row r="2" spans="1:27" ht="18" customHeight="1">
      <c r="A2" s="245" t="s">
        <v>62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245"/>
      <c r="X2" s="245"/>
      <c r="Y2" s="245"/>
      <c r="Z2" s="245"/>
      <c r="AA2" s="245"/>
    </row>
    <row r="3" spans="1:27" s="9" customFormat="1" ht="15.75" customHeight="1">
      <c r="A3" s="227" t="s">
        <v>18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227"/>
      <c r="U3" s="227"/>
      <c r="V3" s="227"/>
      <c r="W3" s="227"/>
      <c r="X3" s="227"/>
      <c r="Y3" s="227"/>
      <c r="Z3" s="227"/>
      <c r="AA3" s="227"/>
    </row>
    <row r="4" spans="1:27" s="10" customFormat="1" ht="23.25" customHeight="1">
      <c r="A4" s="215" t="s">
        <v>28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</row>
    <row r="5" spans="1:27" s="11" customFormat="1" ht="27" customHeight="1">
      <c r="A5" s="241" t="s">
        <v>60</v>
      </c>
      <c r="B5" s="241"/>
      <c r="C5" s="241"/>
      <c r="D5" s="241"/>
      <c r="E5" s="241"/>
      <c r="F5" s="241"/>
      <c r="G5" s="241"/>
      <c r="H5" s="241"/>
      <c r="I5" s="241"/>
      <c r="J5" s="241"/>
      <c r="K5" s="241"/>
      <c r="L5" s="241"/>
      <c r="M5" s="241"/>
      <c r="N5" s="241"/>
      <c r="O5" s="241"/>
      <c r="P5" s="241"/>
      <c r="Q5" s="241"/>
      <c r="R5" s="241"/>
      <c r="S5" s="241"/>
      <c r="T5" s="241"/>
      <c r="U5" s="241"/>
      <c r="V5" s="241"/>
      <c r="W5" s="241"/>
      <c r="X5" s="241"/>
      <c r="Y5" s="241"/>
      <c r="Z5" s="241"/>
      <c r="AA5" s="241"/>
    </row>
    <row r="6" spans="1:27" s="106" customFormat="1" ht="18.75" customHeight="1">
      <c r="A6" s="216" t="s">
        <v>303</v>
      </c>
      <c r="B6" s="216"/>
      <c r="C6" s="216"/>
      <c r="D6" s="216"/>
      <c r="E6" s="216"/>
      <c r="F6" s="216"/>
      <c r="G6" s="216"/>
      <c r="H6" s="216"/>
      <c r="I6" s="216"/>
      <c r="J6" s="216"/>
      <c r="K6" s="216"/>
      <c r="L6" s="216"/>
      <c r="M6" s="216"/>
      <c r="N6" s="216"/>
      <c r="O6" s="216"/>
      <c r="P6" s="216"/>
      <c r="Q6" s="216"/>
      <c r="R6" s="216"/>
      <c r="S6" s="216"/>
      <c r="T6" s="216"/>
      <c r="U6" s="216"/>
      <c r="V6" s="216"/>
      <c r="W6" s="216"/>
      <c r="X6" s="216"/>
      <c r="Y6" s="216"/>
      <c r="Z6" s="216"/>
      <c r="AA6" s="216"/>
    </row>
    <row r="7" spans="1:26" ht="3" customHeight="1">
      <c r="A7" s="163"/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163"/>
      <c r="W7" s="163"/>
      <c r="X7" s="163"/>
      <c r="Y7" s="163"/>
      <c r="Z7" s="163"/>
    </row>
    <row r="8" spans="1:26" s="17" customFormat="1" ht="15" customHeight="1">
      <c r="A8" s="92" t="s">
        <v>73</v>
      </c>
      <c r="B8" s="12"/>
      <c r="C8" s="12"/>
      <c r="D8" s="13"/>
      <c r="E8" s="13"/>
      <c r="F8" s="13"/>
      <c r="G8" s="13"/>
      <c r="H8" s="13"/>
      <c r="I8" s="14"/>
      <c r="J8" s="14"/>
      <c r="K8" s="12"/>
      <c r="L8" s="15"/>
      <c r="M8" s="16"/>
      <c r="O8" s="15"/>
      <c r="P8" s="18"/>
      <c r="R8" s="15"/>
      <c r="S8" s="18"/>
      <c r="Y8" s="70"/>
      <c r="Z8" s="70" t="s">
        <v>195</v>
      </c>
    </row>
    <row r="9" spans="1:27" s="164" customFormat="1" ht="19.5" customHeight="1">
      <c r="A9" s="226" t="s">
        <v>27</v>
      </c>
      <c r="B9" s="229" t="s">
        <v>52</v>
      </c>
      <c r="C9" s="230" t="s">
        <v>13</v>
      </c>
      <c r="D9" s="228" t="s">
        <v>15</v>
      </c>
      <c r="E9" s="228" t="s">
        <v>3</v>
      </c>
      <c r="F9" s="226" t="s">
        <v>14</v>
      </c>
      <c r="G9" s="228" t="s">
        <v>16</v>
      </c>
      <c r="H9" s="228" t="s">
        <v>3</v>
      </c>
      <c r="I9" s="228" t="s">
        <v>4</v>
      </c>
      <c r="J9" s="165"/>
      <c r="K9" s="228" t="s">
        <v>6</v>
      </c>
      <c r="L9" s="235" t="s">
        <v>49</v>
      </c>
      <c r="M9" s="235"/>
      <c r="N9" s="235"/>
      <c r="O9" s="236" t="s">
        <v>19</v>
      </c>
      <c r="P9" s="237"/>
      <c r="Q9" s="237"/>
      <c r="R9" s="237"/>
      <c r="S9" s="237"/>
      <c r="T9" s="237"/>
      <c r="U9" s="238"/>
      <c r="V9" s="229" t="s">
        <v>21</v>
      </c>
      <c r="W9" s="232" t="s">
        <v>93</v>
      </c>
      <c r="X9" s="226"/>
      <c r="Y9" s="229" t="s">
        <v>53</v>
      </c>
      <c r="Z9" s="234" t="s">
        <v>23</v>
      </c>
      <c r="AA9" s="234" t="s">
        <v>24</v>
      </c>
    </row>
    <row r="10" spans="1:27" s="164" customFormat="1" ht="19.5" customHeight="1">
      <c r="A10" s="226"/>
      <c r="B10" s="229"/>
      <c r="C10" s="211"/>
      <c r="D10" s="228"/>
      <c r="E10" s="228"/>
      <c r="F10" s="226"/>
      <c r="G10" s="228"/>
      <c r="H10" s="228"/>
      <c r="I10" s="228"/>
      <c r="J10" s="165"/>
      <c r="K10" s="228"/>
      <c r="L10" s="235" t="s">
        <v>54</v>
      </c>
      <c r="M10" s="235"/>
      <c r="N10" s="235"/>
      <c r="O10" s="236" t="s">
        <v>55</v>
      </c>
      <c r="P10" s="237"/>
      <c r="Q10" s="237"/>
      <c r="R10" s="237"/>
      <c r="S10" s="237"/>
      <c r="T10" s="237"/>
      <c r="U10" s="238"/>
      <c r="V10" s="246"/>
      <c r="W10" s="247"/>
      <c r="X10" s="226"/>
      <c r="Y10" s="229"/>
      <c r="Z10" s="234"/>
      <c r="AA10" s="234"/>
    </row>
    <row r="11" spans="1:27" s="164" customFormat="1" ht="83.25" customHeight="1">
      <c r="A11" s="226"/>
      <c r="B11" s="229"/>
      <c r="C11" s="231"/>
      <c r="D11" s="228"/>
      <c r="E11" s="228"/>
      <c r="F11" s="226"/>
      <c r="G11" s="228"/>
      <c r="H11" s="228"/>
      <c r="I11" s="228"/>
      <c r="J11" s="165"/>
      <c r="K11" s="228"/>
      <c r="L11" s="107" t="s">
        <v>25</v>
      </c>
      <c r="M11" s="108" t="s">
        <v>26</v>
      </c>
      <c r="N11" s="107" t="s">
        <v>27</v>
      </c>
      <c r="O11" s="109" t="s">
        <v>56</v>
      </c>
      <c r="P11" s="109" t="s">
        <v>57</v>
      </c>
      <c r="Q11" s="109" t="s">
        <v>58</v>
      </c>
      <c r="R11" s="109" t="s">
        <v>59</v>
      </c>
      <c r="S11" s="108" t="s">
        <v>25</v>
      </c>
      <c r="T11" s="107" t="s">
        <v>26</v>
      </c>
      <c r="U11" s="107" t="s">
        <v>27</v>
      </c>
      <c r="V11" s="229"/>
      <c r="W11" s="233"/>
      <c r="X11" s="226"/>
      <c r="Y11" s="229"/>
      <c r="Z11" s="234"/>
      <c r="AA11" s="234"/>
    </row>
    <row r="12" spans="1:27" s="117" customFormat="1" ht="48" customHeight="1">
      <c r="A12" s="110">
        <f>RANK(Z12,Z$12:Z$15,0)</f>
        <v>1</v>
      </c>
      <c r="B12" s="111"/>
      <c r="C12" s="71"/>
      <c r="D12" s="81" t="s">
        <v>122</v>
      </c>
      <c r="E12" s="118" t="s">
        <v>70</v>
      </c>
      <c r="F12" s="119">
        <v>2</v>
      </c>
      <c r="G12" s="120" t="s">
        <v>123</v>
      </c>
      <c r="H12" s="118" t="s">
        <v>90</v>
      </c>
      <c r="I12" s="119" t="s">
        <v>91</v>
      </c>
      <c r="J12" s="119" t="s">
        <v>69</v>
      </c>
      <c r="K12" s="137" t="s">
        <v>67</v>
      </c>
      <c r="L12" s="112">
        <v>139.5</v>
      </c>
      <c r="M12" s="113">
        <f>L12/2-IF($W12=1,0.5,IF($W12=2,1,0))</f>
        <v>69.75</v>
      </c>
      <c r="N12" s="86">
        <f>RANK(M12,M$12:M$15,0)</f>
        <v>1</v>
      </c>
      <c r="O12" s="114">
        <v>7.2</v>
      </c>
      <c r="P12" s="114">
        <v>7.2</v>
      </c>
      <c r="Q12" s="114">
        <v>7</v>
      </c>
      <c r="R12" s="114">
        <v>7.1</v>
      </c>
      <c r="S12" s="112">
        <f>O12+P12+Q12+R12</f>
        <v>28.5</v>
      </c>
      <c r="T12" s="113">
        <f>S12/0.4-IF($W12=1,0.5,IF($W12=2,1,0))</f>
        <v>71.25</v>
      </c>
      <c r="U12" s="86">
        <f>RANK(T12,T$12:T$15,0)</f>
        <v>1</v>
      </c>
      <c r="V12" s="115"/>
      <c r="W12" s="115"/>
      <c r="X12" s="116"/>
      <c r="Y12" s="116"/>
      <c r="Z12" s="113">
        <f>(M12+T12)/2-IF($V12=1,0.5,IF($V12=2,1.5,0))</f>
        <v>70.5</v>
      </c>
      <c r="AA12" s="124" t="s">
        <v>41</v>
      </c>
    </row>
    <row r="13" spans="1:27" s="117" customFormat="1" ht="48" customHeight="1">
      <c r="A13" s="110">
        <f>RANK(Z13,Z$12:Z$15,0)</f>
        <v>2</v>
      </c>
      <c r="B13" s="111"/>
      <c r="C13" s="71"/>
      <c r="D13" s="145" t="s">
        <v>140</v>
      </c>
      <c r="E13" s="78" t="s">
        <v>165</v>
      </c>
      <c r="F13" s="79" t="s">
        <v>8</v>
      </c>
      <c r="G13" s="135" t="s">
        <v>87</v>
      </c>
      <c r="H13" s="136" t="s">
        <v>88</v>
      </c>
      <c r="I13" s="137" t="s">
        <v>89</v>
      </c>
      <c r="J13" s="137" t="s">
        <v>85</v>
      </c>
      <c r="K13" s="137" t="s">
        <v>67</v>
      </c>
      <c r="L13" s="112">
        <v>131</v>
      </c>
      <c r="M13" s="113">
        <f>L13/2-IF($W13=1,0.5,IF($W13=2,1,0))</f>
        <v>65.5</v>
      </c>
      <c r="N13" s="86">
        <f>RANK(M13,M$12:M$15,0)</f>
        <v>3</v>
      </c>
      <c r="O13" s="114">
        <v>6.3</v>
      </c>
      <c r="P13" s="114">
        <v>6.4</v>
      </c>
      <c r="Q13" s="114">
        <v>6.2</v>
      </c>
      <c r="R13" s="114">
        <v>6.3</v>
      </c>
      <c r="S13" s="112">
        <f>O13+P13+Q13+R13</f>
        <v>25.2</v>
      </c>
      <c r="T13" s="113">
        <f>S13/0.4-IF($W13=1,0.5,IF($W13=2,1,0))</f>
        <v>62.99999999999999</v>
      </c>
      <c r="U13" s="86">
        <f>RANK(T13,T$12:T$15,0)</f>
        <v>3</v>
      </c>
      <c r="V13" s="115"/>
      <c r="W13" s="115"/>
      <c r="X13" s="116"/>
      <c r="Y13" s="116"/>
      <c r="Z13" s="113">
        <f>(M13+T13)/2-IF($V13=1,0.5,IF($V13=2,1.5,0))</f>
        <v>64.25</v>
      </c>
      <c r="AA13" s="124" t="s">
        <v>41</v>
      </c>
    </row>
    <row r="14" spans="1:27" s="117" customFormat="1" ht="48" customHeight="1">
      <c r="A14" s="110">
        <f>RANK(Z14,Z$12:Z$15,0)</f>
        <v>3</v>
      </c>
      <c r="B14" s="111"/>
      <c r="C14" s="71"/>
      <c r="D14" s="145" t="s">
        <v>166</v>
      </c>
      <c r="E14" s="136" t="s">
        <v>194</v>
      </c>
      <c r="F14" s="137" t="s">
        <v>8</v>
      </c>
      <c r="G14" s="135" t="s">
        <v>278</v>
      </c>
      <c r="H14" s="136" t="s">
        <v>133</v>
      </c>
      <c r="I14" s="137" t="s">
        <v>134</v>
      </c>
      <c r="J14" s="137" t="s">
        <v>48</v>
      </c>
      <c r="K14" s="137" t="s">
        <v>67</v>
      </c>
      <c r="L14" s="112">
        <v>132.5</v>
      </c>
      <c r="M14" s="113">
        <f>L14/2-IF($W14=1,0.5,IF($W14=2,1,0))</f>
        <v>66.25</v>
      </c>
      <c r="N14" s="86">
        <f>RANK(M14,M$12:M$15,0)</f>
        <v>2</v>
      </c>
      <c r="O14" s="114">
        <v>6</v>
      </c>
      <c r="P14" s="114">
        <v>6.3</v>
      </c>
      <c r="Q14" s="114">
        <v>6.2</v>
      </c>
      <c r="R14" s="114">
        <v>6.2</v>
      </c>
      <c r="S14" s="112">
        <f>O14+P14+Q14+R14</f>
        <v>24.7</v>
      </c>
      <c r="T14" s="113">
        <f>S14/0.4-IF($W14=1,0.5,IF($W14=2,1,0))</f>
        <v>61.74999999999999</v>
      </c>
      <c r="U14" s="86">
        <f>RANK(T14,T$12:T$15,0)</f>
        <v>4</v>
      </c>
      <c r="V14" s="115"/>
      <c r="W14" s="115"/>
      <c r="X14" s="116"/>
      <c r="Y14" s="116"/>
      <c r="Z14" s="113">
        <f>(M14+T14)/2-IF($V14=1,0.5,IF($V14=2,1.5,0))</f>
        <v>64</v>
      </c>
      <c r="AA14" s="124" t="s">
        <v>41</v>
      </c>
    </row>
    <row r="15" spans="1:27" s="117" customFormat="1" ht="48" customHeight="1">
      <c r="A15" s="110">
        <v>3</v>
      </c>
      <c r="B15" s="111"/>
      <c r="C15" s="71"/>
      <c r="D15" s="145" t="s">
        <v>140</v>
      </c>
      <c r="E15" s="78" t="s">
        <v>165</v>
      </c>
      <c r="F15" s="79" t="s">
        <v>8</v>
      </c>
      <c r="G15" s="135" t="s">
        <v>278</v>
      </c>
      <c r="H15" s="136" t="s">
        <v>133</v>
      </c>
      <c r="I15" s="137" t="s">
        <v>134</v>
      </c>
      <c r="J15" s="137" t="s">
        <v>85</v>
      </c>
      <c r="K15" s="137" t="s">
        <v>67</v>
      </c>
      <c r="L15" s="112">
        <v>127</v>
      </c>
      <c r="M15" s="113">
        <f>L15/2-IF($W15=1,0.5,IF($W15=2,1,0))</f>
        <v>63.5</v>
      </c>
      <c r="N15" s="86">
        <f>RANK(M15,M$12:M$15,0)</f>
        <v>4</v>
      </c>
      <c r="O15" s="114">
        <v>6.6</v>
      </c>
      <c r="P15" s="114">
        <v>6.5</v>
      </c>
      <c r="Q15" s="114">
        <v>6.3</v>
      </c>
      <c r="R15" s="114">
        <v>6.4</v>
      </c>
      <c r="S15" s="112">
        <f>O15+P15+Q15+R15</f>
        <v>25.799999999999997</v>
      </c>
      <c r="T15" s="113">
        <f>S15/0.4-IF($W15=1,0.5,IF($W15=2,1,0))</f>
        <v>64.49999999999999</v>
      </c>
      <c r="U15" s="86">
        <f>RANK(T15,T$12:T$15,0)</f>
        <v>2</v>
      </c>
      <c r="V15" s="115"/>
      <c r="W15" s="115"/>
      <c r="X15" s="116"/>
      <c r="Y15" s="116"/>
      <c r="Z15" s="113">
        <f>(M15+T15)/2-IF($V15=1,0.5,IF($V15=2,1.5,0))</f>
        <v>63.99999999999999</v>
      </c>
      <c r="AA15" s="124" t="s">
        <v>41</v>
      </c>
    </row>
    <row r="16" spans="1:26" s="25" customFormat="1" ht="28.5" customHeight="1">
      <c r="A16" s="26"/>
      <c r="B16" s="27"/>
      <c r="C16" s="28"/>
      <c r="D16" s="42"/>
      <c r="E16" s="3"/>
      <c r="F16" s="4"/>
      <c r="G16" s="5"/>
      <c r="H16" s="43"/>
      <c r="I16" s="44"/>
      <c r="J16" s="4"/>
      <c r="K16" s="6"/>
      <c r="L16" s="29"/>
      <c r="M16" s="30"/>
      <c r="N16" s="31"/>
      <c r="O16" s="29"/>
      <c r="P16" s="30"/>
      <c r="Q16" s="31"/>
      <c r="R16" s="29"/>
      <c r="S16" s="30"/>
      <c r="T16" s="31"/>
      <c r="U16" s="31"/>
      <c r="V16" s="31"/>
      <c r="W16" s="29"/>
      <c r="X16" s="32"/>
      <c r="Y16" s="30"/>
      <c r="Z16" s="33"/>
    </row>
    <row r="17" spans="1:26" ht="28.5" customHeight="1">
      <c r="A17" s="34"/>
      <c r="B17" s="34"/>
      <c r="C17" s="34"/>
      <c r="D17" s="34" t="s">
        <v>17</v>
      </c>
      <c r="E17" s="34"/>
      <c r="F17" s="34"/>
      <c r="G17" s="34"/>
      <c r="H17" s="34"/>
      <c r="J17" s="34"/>
      <c r="K17" s="131" t="s">
        <v>158</v>
      </c>
      <c r="L17" s="35"/>
      <c r="M17" s="36"/>
      <c r="N17" s="34"/>
      <c r="O17" s="37"/>
      <c r="P17" s="38"/>
      <c r="Q17" s="34"/>
      <c r="R17" s="37"/>
      <c r="S17" s="38"/>
      <c r="T17" s="34"/>
      <c r="U17" s="34"/>
      <c r="V17" s="34"/>
      <c r="W17" s="34"/>
      <c r="X17" s="34"/>
      <c r="Y17" s="38"/>
      <c r="Z17" s="34"/>
    </row>
    <row r="18" spans="1:26" ht="28.5" customHeight="1">
      <c r="A18" s="34"/>
      <c r="B18" s="34"/>
      <c r="C18" s="34"/>
      <c r="D18" s="34"/>
      <c r="E18" s="34"/>
      <c r="F18" s="34"/>
      <c r="G18" s="34"/>
      <c r="H18" s="34"/>
      <c r="J18" s="34"/>
      <c r="K18" s="131"/>
      <c r="L18" s="35"/>
      <c r="M18" s="36"/>
      <c r="N18" s="34"/>
      <c r="O18" s="37"/>
      <c r="P18" s="38"/>
      <c r="Q18" s="34"/>
      <c r="R18" s="37"/>
      <c r="S18" s="38"/>
      <c r="T18" s="34"/>
      <c r="U18" s="34"/>
      <c r="V18" s="34"/>
      <c r="W18" s="34"/>
      <c r="X18" s="34"/>
      <c r="Y18" s="38"/>
      <c r="Z18" s="34"/>
    </row>
    <row r="19" spans="1:26" ht="28.5" customHeight="1">
      <c r="A19" s="34"/>
      <c r="B19" s="34"/>
      <c r="C19" s="34"/>
      <c r="D19" s="34" t="s">
        <v>10</v>
      </c>
      <c r="E19" s="34"/>
      <c r="F19" s="34"/>
      <c r="G19" s="34"/>
      <c r="H19" s="34"/>
      <c r="J19" s="34"/>
      <c r="K19" s="131" t="s">
        <v>153</v>
      </c>
      <c r="L19" s="35"/>
      <c r="M19" s="39"/>
      <c r="O19" s="37"/>
      <c r="P19" s="38"/>
      <c r="Q19" s="34"/>
      <c r="R19" s="37"/>
      <c r="S19" s="38"/>
      <c r="T19" s="34"/>
      <c r="U19" s="34"/>
      <c r="V19" s="34"/>
      <c r="W19" s="34"/>
      <c r="X19" s="34"/>
      <c r="Y19" s="38"/>
      <c r="Z19" s="34"/>
    </row>
    <row r="20" spans="1:26" ht="28.5" customHeight="1">
      <c r="A20" s="34"/>
      <c r="B20" s="34"/>
      <c r="C20" s="34"/>
      <c r="D20" s="34"/>
      <c r="E20" s="34"/>
      <c r="F20" s="34"/>
      <c r="G20" s="34"/>
      <c r="H20" s="34"/>
      <c r="J20" s="34"/>
      <c r="K20" s="1"/>
      <c r="L20" s="35"/>
      <c r="M20" s="36"/>
      <c r="N20" s="34"/>
      <c r="O20" s="37"/>
      <c r="P20" s="38"/>
      <c r="Q20" s="34"/>
      <c r="R20" s="37"/>
      <c r="S20" s="38"/>
      <c r="T20" s="34"/>
      <c r="U20" s="34"/>
      <c r="V20" s="34"/>
      <c r="W20" s="34"/>
      <c r="X20" s="34"/>
      <c r="Y20" s="38"/>
      <c r="Z20" s="34"/>
    </row>
    <row r="21" spans="1:26" ht="28.5" customHeight="1">
      <c r="A21" s="34"/>
      <c r="B21" s="34"/>
      <c r="C21" s="34"/>
      <c r="D21" s="34" t="s">
        <v>43</v>
      </c>
      <c r="E21" s="34"/>
      <c r="F21" s="34"/>
      <c r="G21" s="34"/>
      <c r="H21" s="34"/>
      <c r="J21" s="34"/>
      <c r="K21" s="131" t="s">
        <v>154</v>
      </c>
      <c r="L21" s="35"/>
      <c r="M21" s="39"/>
      <c r="O21" s="37"/>
      <c r="P21" s="38"/>
      <c r="Q21" s="34"/>
      <c r="R21" s="37"/>
      <c r="S21" s="38"/>
      <c r="T21" s="34"/>
      <c r="U21" s="34"/>
      <c r="V21" s="34"/>
      <c r="W21" s="34"/>
      <c r="X21" s="34"/>
      <c r="Y21" s="38"/>
      <c r="Z21" s="34"/>
    </row>
  </sheetData>
  <sheetProtection/>
  <mergeCells count="26">
    <mergeCell ref="V9:V11"/>
    <mergeCell ref="W9:W11"/>
    <mergeCell ref="X9:X11"/>
    <mergeCell ref="Y9:Y11"/>
    <mergeCell ref="Z9:Z11"/>
    <mergeCell ref="K9:K11"/>
    <mergeCell ref="L9:N9"/>
    <mergeCell ref="O9:U9"/>
    <mergeCell ref="L10:N10"/>
    <mergeCell ref="O10:U10"/>
    <mergeCell ref="F9:F11"/>
    <mergeCell ref="A1:AA1"/>
    <mergeCell ref="A2:AA2"/>
    <mergeCell ref="A3:AA3"/>
    <mergeCell ref="A4:AA4"/>
    <mergeCell ref="A5:AA5"/>
    <mergeCell ref="A6:AA6"/>
    <mergeCell ref="A9:A11"/>
    <mergeCell ref="B9:B11"/>
    <mergeCell ref="C9:C11"/>
    <mergeCell ref="D9:D11"/>
    <mergeCell ref="E9:E11"/>
    <mergeCell ref="AA9:AA11"/>
    <mergeCell ref="G9:G11"/>
    <mergeCell ref="H9:H11"/>
    <mergeCell ref="I9:I11"/>
  </mergeCells>
  <printOptions/>
  <pageMargins left="0.5118110236220472" right="0.4330708661417323" top="0.23" bottom="0.15748031496062992" header="0.2362204724409449" footer="0.15748031496062992"/>
  <pageSetup fitToHeight="1" fitToWidth="1" horizontalDpi="600" verticalDpi="600" orientation="landscape" paperSize="9" scale="5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view="pageBreakPreview" zoomScale="75" zoomScaleNormal="60" zoomScaleSheetLayoutView="75" zoomScalePageLayoutView="0" workbookViewId="0" topLeftCell="A1">
      <selection activeCell="O10" sqref="O10:U10"/>
    </sheetView>
  </sheetViews>
  <sheetFormatPr defaultColWidth="9.140625" defaultRowHeight="12.75"/>
  <cols>
    <col min="1" max="1" width="5.57421875" style="8" customWidth="1"/>
    <col min="2" max="3" width="4.7109375" style="8" hidden="1" customWidth="1"/>
    <col min="4" max="4" width="21.421875" style="8" customWidth="1"/>
    <col min="5" max="5" width="10.421875" style="8" customWidth="1"/>
    <col min="6" max="6" width="5.8515625" style="8" customWidth="1"/>
    <col min="7" max="7" width="35.28125" style="8" customWidth="1"/>
    <col min="8" max="8" width="11.421875" style="8" customWidth="1"/>
    <col min="9" max="9" width="16.57421875" style="8" customWidth="1"/>
    <col min="10" max="10" width="12.7109375" style="8" hidden="1" customWidth="1"/>
    <col min="11" max="11" width="25.421875" style="8" customWidth="1"/>
    <col min="12" max="12" width="8.00390625" style="40" customWidth="1"/>
    <col min="13" max="13" width="10.57421875" style="41" customWidth="1"/>
    <col min="14" max="14" width="6.8515625" style="8" customWidth="1"/>
    <col min="15" max="15" width="6.8515625" style="40" customWidth="1"/>
    <col min="16" max="16" width="6.8515625" style="41" customWidth="1"/>
    <col min="17" max="17" width="6.8515625" style="8" customWidth="1"/>
    <col min="18" max="18" width="6.8515625" style="40" customWidth="1"/>
    <col min="19" max="19" width="8.7109375" style="41" customWidth="1"/>
    <col min="20" max="20" width="10.57421875" style="8" customWidth="1"/>
    <col min="21" max="21" width="5.7109375" style="8" customWidth="1"/>
    <col min="22" max="23" width="4.421875" style="8" customWidth="1"/>
    <col min="24" max="24" width="4.421875" style="8" hidden="1" customWidth="1"/>
    <col min="25" max="25" width="4.421875" style="41" hidden="1" customWidth="1"/>
    <col min="26" max="26" width="11.57421875" style="8" customWidth="1"/>
    <col min="27" max="27" width="8.421875" style="8" customWidth="1"/>
    <col min="28" max="16384" width="9.140625" style="8" customWidth="1"/>
  </cols>
  <sheetData>
    <row r="1" spans="1:27" ht="50.25" customHeight="1">
      <c r="A1" s="212" t="s">
        <v>92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3"/>
      <c r="X1" s="213"/>
      <c r="Y1" s="213"/>
      <c r="Z1" s="213"/>
      <c r="AA1" s="213"/>
    </row>
    <row r="2" spans="1:27" ht="18" customHeight="1">
      <c r="A2" s="245" t="s">
        <v>125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48"/>
      <c r="X2" s="248"/>
      <c r="Y2" s="248"/>
      <c r="Z2" s="248"/>
      <c r="AA2" s="248"/>
    </row>
    <row r="3" spans="1:27" s="9" customFormat="1" ht="15.75" customHeight="1">
      <c r="A3" s="227" t="s">
        <v>18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227"/>
      <c r="U3" s="227"/>
      <c r="V3" s="227"/>
      <c r="W3" s="227"/>
      <c r="X3" s="227"/>
      <c r="Y3" s="227"/>
      <c r="Z3" s="227"/>
      <c r="AA3" s="227"/>
    </row>
    <row r="4" spans="1:27" s="10" customFormat="1" ht="23.25" customHeight="1">
      <c r="A4" s="215" t="s">
        <v>28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</row>
    <row r="5" spans="1:27" s="11" customFormat="1" ht="27" customHeight="1">
      <c r="A5" s="241" t="s">
        <v>124</v>
      </c>
      <c r="B5" s="241"/>
      <c r="C5" s="241"/>
      <c r="D5" s="241"/>
      <c r="E5" s="241"/>
      <c r="F5" s="241"/>
      <c r="G5" s="241"/>
      <c r="H5" s="241"/>
      <c r="I5" s="241"/>
      <c r="J5" s="241"/>
      <c r="K5" s="241"/>
      <c r="L5" s="241"/>
      <c r="M5" s="241"/>
      <c r="N5" s="241"/>
      <c r="O5" s="241"/>
      <c r="P5" s="241"/>
      <c r="Q5" s="241"/>
      <c r="R5" s="241"/>
      <c r="S5" s="241"/>
      <c r="T5" s="241"/>
      <c r="U5" s="241"/>
      <c r="V5" s="241"/>
      <c r="W5" s="241"/>
      <c r="X5" s="241"/>
      <c r="Y5" s="241"/>
      <c r="Z5" s="241"/>
      <c r="AA5" s="241"/>
    </row>
    <row r="6" spans="1:27" s="106" customFormat="1" ht="18.75" customHeight="1">
      <c r="A6" s="216" t="s">
        <v>303</v>
      </c>
      <c r="B6" s="216"/>
      <c r="C6" s="216"/>
      <c r="D6" s="216"/>
      <c r="E6" s="216"/>
      <c r="F6" s="216"/>
      <c r="G6" s="216"/>
      <c r="H6" s="216"/>
      <c r="I6" s="216"/>
      <c r="J6" s="216"/>
      <c r="K6" s="216"/>
      <c r="L6" s="216"/>
      <c r="M6" s="216"/>
      <c r="N6" s="216"/>
      <c r="O6" s="216"/>
      <c r="P6" s="216"/>
      <c r="Q6" s="216"/>
      <c r="R6" s="216"/>
      <c r="S6" s="216"/>
      <c r="T6" s="216"/>
      <c r="U6" s="216"/>
      <c r="V6" s="216"/>
      <c r="W6" s="216"/>
      <c r="X6" s="216"/>
      <c r="Y6" s="216"/>
      <c r="Z6" s="216"/>
      <c r="AA6" s="216"/>
    </row>
    <row r="7" spans="1:26" ht="3" customHeight="1">
      <c r="A7" s="146"/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6"/>
    </row>
    <row r="8" spans="1:26" s="17" customFormat="1" ht="15" customHeight="1">
      <c r="A8" s="92" t="s">
        <v>73</v>
      </c>
      <c r="B8" s="12"/>
      <c r="C8" s="12"/>
      <c r="D8" s="13"/>
      <c r="E8" s="13"/>
      <c r="F8" s="13"/>
      <c r="G8" s="13"/>
      <c r="H8" s="13"/>
      <c r="I8" s="14"/>
      <c r="J8" s="14"/>
      <c r="K8" s="12"/>
      <c r="L8" s="15"/>
      <c r="M8" s="16"/>
      <c r="O8" s="15"/>
      <c r="P8" s="18"/>
      <c r="R8" s="15"/>
      <c r="S8" s="18"/>
      <c r="Y8" s="70"/>
      <c r="Z8" s="70" t="s">
        <v>195</v>
      </c>
    </row>
    <row r="9" spans="1:27" s="147" customFormat="1" ht="19.5" customHeight="1">
      <c r="A9" s="226" t="s">
        <v>27</v>
      </c>
      <c r="B9" s="229" t="s">
        <v>52</v>
      </c>
      <c r="C9" s="230" t="s">
        <v>13</v>
      </c>
      <c r="D9" s="228" t="s">
        <v>15</v>
      </c>
      <c r="E9" s="228" t="s">
        <v>3</v>
      </c>
      <c r="F9" s="226" t="s">
        <v>14</v>
      </c>
      <c r="G9" s="228" t="s">
        <v>16</v>
      </c>
      <c r="H9" s="228" t="s">
        <v>3</v>
      </c>
      <c r="I9" s="228" t="s">
        <v>4</v>
      </c>
      <c r="J9" s="148"/>
      <c r="K9" s="228" t="s">
        <v>6</v>
      </c>
      <c r="L9" s="235" t="s">
        <v>49</v>
      </c>
      <c r="M9" s="235"/>
      <c r="N9" s="235"/>
      <c r="O9" s="236" t="s">
        <v>19</v>
      </c>
      <c r="P9" s="237"/>
      <c r="Q9" s="237"/>
      <c r="R9" s="237"/>
      <c r="S9" s="237"/>
      <c r="T9" s="237"/>
      <c r="U9" s="238"/>
      <c r="V9" s="229" t="s">
        <v>21</v>
      </c>
      <c r="W9" s="232" t="s">
        <v>93</v>
      </c>
      <c r="X9" s="226"/>
      <c r="Y9" s="229" t="s">
        <v>53</v>
      </c>
      <c r="Z9" s="234" t="s">
        <v>23</v>
      </c>
      <c r="AA9" s="234" t="s">
        <v>24</v>
      </c>
    </row>
    <row r="10" spans="1:27" s="147" customFormat="1" ht="19.5" customHeight="1">
      <c r="A10" s="226"/>
      <c r="B10" s="229"/>
      <c r="C10" s="211"/>
      <c r="D10" s="228"/>
      <c r="E10" s="228"/>
      <c r="F10" s="226"/>
      <c r="G10" s="228"/>
      <c r="H10" s="228"/>
      <c r="I10" s="228"/>
      <c r="J10" s="148"/>
      <c r="K10" s="228"/>
      <c r="L10" s="235" t="s">
        <v>54</v>
      </c>
      <c r="M10" s="235"/>
      <c r="N10" s="235"/>
      <c r="O10" s="236" t="s">
        <v>55</v>
      </c>
      <c r="P10" s="237"/>
      <c r="Q10" s="237"/>
      <c r="R10" s="237"/>
      <c r="S10" s="237"/>
      <c r="T10" s="237"/>
      <c r="U10" s="238"/>
      <c r="V10" s="246"/>
      <c r="W10" s="247"/>
      <c r="X10" s="226"/>
      <c r="Y10" s="229"/>
      <c r="Z10" s="234"/>
      <c r="AA10" s="234"/>
    </row>
    <row r="11" spans="1:27" s="147" customFormat="1" ht="74.25" customHeight="1">
      <c r="A11" s="226"/>
      <c r="B11" s="229"/>
      <c r="C11" s="231"/>
      <c r="D11" s="228"/>
      <c r="E11" s="228"/>
      <c r="F11" s="226"/>
      <c r="G11" s="228"/>
      <c r="H11" s="228"/>
      <c r="I11" s="228"/>
      <c r="J11" s="148"/>
      <c r="K11" s="228"/>
      <c r="L11" s="107" t="s">
        <v>25</v>
      </c>
      <c r="M11" s="108" t="s">
        <v>26</v>
      </c>
      <c r="N11" s="107" t="s">
        <v>27</v>
      </c>
      <c r="O11" s="109" t="s">
        <v>56</v>
      </c>
      <c r="P11" s="109" t="s">
        <v>57</v>
      </c>
      <c r="Q11" s="109" t="s">
        <v>58</v>
      </c>
      <c r="R11" s="109" t="s">
        <v>59</v>
      </c>
      <c r="S11" s="108" t="s">
        <v>25</v>
      </c>
      <c r="T11" s="107" t="s">
        <v>26</v>
      </c>
      <c r="U11" s="107" t="s">
        <v>27</v>
      </c>
      <c r="V11" s="229"/>
      <c r="W11" s="233"/>
      <c r="X11" s="226"/>
      <c r="Y11" s="229"/>
      <c r="Z11" s="234"/>
      <c r="AA11" s="234"/>
    </row>
    <row r="12" spans="1:27" s="117" customFormat="1" ht="36.75" customHeight="1">
      <c r="A12" s="110">
        <f aca="true" t="shared" si="0" ref="A12:A21">RANK(Z12,Z$12:Z$21,0)</f>
        <v>1</v>
      </c>
      <c r="B12" s="111"/>
      <c r="C12" s="71"/>
      <c r="D12" s="105" t="s">
        <v>149</v>
      </c>
      <c r="E12" s="118" t="s">
        <v>139</v>
      </c>
      <c r="F12" s="119" t="s">
        <v>8</v>
      </c>
      <c r="G12" s="120" t="s">
        <v>167</v>
      </c>
      <c r="H12" s="204" t="s">
        <v>220</v>
      </c>
      <c r="I12" s="184" t="s">
        <v>134</v>
      </c>
      <c r="J12" s="119" t="s">
        <v>219</v>
      </c>
      <c r="K12" s="137" t="s">
        <v>67</v>
      </c>
      <c r="L12" s="112">
        <v>141</v>
      </c>
      <c r="M12" s="113">
        <f aca="true" t="shared" si="1" ref="M12:M21">L12/2-IF($W12=1,0.5,IF($W12=2,1,0))</f>
        <v>70.5</v>
      </c>
      <c r="N12" s="86">
        <f aca="true" t="shared" si="2" ref="N12:N21">RANK(M12,M$12:M$21,0)</f>
        <v>1</v>
      </c>
      <c r="O12" s="114">
        <v>6.8</v>
      </c>
      <c r="P12" s="114">
        <v>7</v>
      </c>
      <c r="Q12" s="114">
        <v>7.3</v>
      </c>
      <c r="R12" s="114">
        <v>7.2</v>
      </c>
      <c r="S12" s="112">
        <f aca="true" t="shared" si="3" ref="S12:S21">O12+P12+Q12+R12</f>
        <v>28.3</v>
      </c>
      <c r="T12" s="113">
        <f aca="true" t="shared" si="4" ref="T12:T21">S12/0.4-IF($W12=1,0.5,IF($W12=2,1,0))</f>
        <v>70.75</v>
      </c>
      <c r="U12" s="86">
        <f aca="true" t="shared" si="5" ref="U12:U21">RANK(T12,T$12:T$21,0)</f>
        <v>1</v>
      </c>
      <c r="V12" s="115"/>
      <c r="W12" s="115"/>
      <c r="X12" s="116"/>
      <c r="Y12" s="116"/>
      <c r="Z12" s="113">
        <f aca="true" t="shared" si="6" ref="Z12:Z21">(M12+T12)/2-IF($V12=1,0.5,IF($V12=2,1.5,0))</f>
        <v>70.625</v>
      </c>
      <c r="AA12" s="124" t="s">
        <v>41</v>
      </c>
    </row>
    <row r="13" spans="1:27" s="117" customFormat="1" ht="36.75" customHeight="1">
      <c r="A13" s="110">
        <f t="shared" si="0"/>
        <v>2</v>
      </c>
      <c r="B13" s="111"/>
      <c r="C13" s="71"/>
      <c r="D13" s="105" t="s">
        <v>96</v>
      </c>
      <c r="E13" s="118" t="s">
        <v>97</v>
      </c>
      <c r="F13" s="119" t="s">
        <v>9</v>
      </c>
      <c r="G13" s="120" t="s">
        <v>176</v>
      </c>
      <c r="H13" s="175" t="s">
        <v>144</v>
      </c>
      <c r="I13" s="119" t="s">
        <v>98</v>
      </c>
      <c r="J13" s="119" t="s">
        <v>98</v>
      </c>
      <c r="K13" s="151" t="s">
        <v>119</v>
      </c>
      <c r="L13" s="112">
        <v>138.5</v>
      </c>
      <c r="M13" s="113">
        <f t="shared" si="1"/>
        <v>69.25</v>
      </c>
      <c r="N13" s="86">
        <f t="shared" si="2"/>
        <v>2</v>
      </c>
      <c r="O13" s="114">
        <v>6.8</v>
      </c>
      <c r="P13" s="114">
        <v>6.7</v>
      </c>
      <c r="Q13" s="114">
        <v>7</v>
      </c>
      <c r="R13" s="114">
        <v>6.8</v>
      </c>
      <c r="S13" s="112">
        <f t="shared" si="3"/>
        <v>27.3</v>
      </c>
      <c r="T13" s="113">
        <f t="shared" si="4"/>
        <v>68.25</v>
      </c>
      <c r="U13" s="86">
        <f t="shared" si="5"/>
        <v>2</v>
      </c>
      <c r="V13" s="115"/>
      <c r="W13" s="115"/>
      <c r="X13" s="116"/>
      <c r="Y13" s="116"/>
      <c r="Z13" s="113">
        <f t="shared" si="6"/>
        <v>68.75</v>
      </c>
      <c r="AA13" s="124" t="s">
        <v>41</v>
      </c>
    </row>
    <row r="14" spans="1:27" s="117" customFormat="1" ht="36.75" customHeight="1">
      <c r="A14" s="110">
        <f t="shared" si="0"/>
        <v>3</v>
      </c>
      <c r="B14" s="111"/>
      <c r="C14" s="71"/>
      <c r="D14" s="122" t="s">
        <v>179</v>
      </c>
      <c r="E14" s="118" t="s">
        <v>148</v>
      </c>
      <c r="F14" s="119" t="s">
        <v>9</v>
      </c>
      <c r="G14" s="120" t="s">
        <v>113</v>
      </c>
      <c r="H14" s="118" t="s">
        <v>114</v>
      </c>
      <c r="I14" s="119" t="s">
        <v>98</v>
      </c>
      <c r="J14" s="119" t="s">
        <v>98</v>
      </c>
      <c r="K14" s="80" t="s">
        <v>112</v>
      </c>
      <c r="L14" s="112">
        <v>137.5</v>
      </c>
      <c r="M14" s="113">
        <f t="shared" si="1"/>
        <v>68.75</v>
      </c>
      <c r="N14" s="86">
        <f t="shared" si="2"/>
        <v>3</v>
      </c>
      <c r="O14" s="114">
        <v>6.8</v>
      </c>
      <c r="P14" s="114">
        <v>6.9</v>
      </c>
      <c r="Q14" s="114">
        <v>6.7</v>
      </c>
      <c r="R14" s="114">
        <v>6.8</v>
      </c>
      <c r="S14" s="112">
        <f t="shared" si="3"/>
        <v>27.2</v>
      </c>
      <c r="T14" s="113">
        <f t="shared" si="4"/>
        <v>68</v>
      </c>
      <c r="U14" s="86">
        <f t="shared" si="5"/>
        <v>3</v>
      </c>
      <c r="V14" s="115"/>
      <c r="W14" s="115"/>
      <c r="X14" s="116"/>
      <c r="Y14" s="116"/>
      <c r="Z14" s="113">
        <f t="shared" si="6"/>
        <v>68.375</v>
      </c>
      <c r="AA14" s="124" t="s">
        <v>41</v>
      </c>
    </row>
    <row r="15" spans="1:27" s="117" customFormat="1" ht="36.75" customHeight="1">
      <c r="A15" s="110">
        <f t="shared" si="0"/>
        <v>4</v>
      </c>
      <c r="B15" s="111"/>
      <c r="C15" s="71"/>
      <c r="D15" s="105" t="s">
        <v>291</v>
      </c>
      <c r="E15" s="118" t="s">
        <v>292</v>
      </c>
      <c r="F15" s="119">
        <v>2</v>
      </c>
      <c r="G15" s="74" t="s">
        <v>109</v>
      </c>
      <c r="H15" s="82" t="s">
        <v>110</v>
      </c>
      <c r="I15" s="79" t="s">
        <v>111</v>
      </c>
      <c r="J15" s="77" t="s">
        <v>98</v>
      </c>
      <c r="K15" s="151" t="s">
        <v>99</v>
      </c>
      <c r="L15" s="112">
        <v>135</v>
      </c>
      <c r="M15" s="113">
        <f t="shared" si="1"/>
        <v>67.5</v>
      </c>
      <c r="N15" s="86">
        <f t="shared" si="2"/>
        <v>5</v>
      </c>
      <c r="O15" s="114">
        <v>6.4</v>
      </c>
      <c r="P15" s="114">
        <v>6.5</v>
      </c>
      <c r="Q15" s="114">
        <v>6.5</v>
      </c>
      <c r="R15" s="114">
        <v>6.5</v>
      </c>
      <c r="S15" s="112">
        <f t="shared" si="3"/>
        <v>25.9</v>
      </c>
      <c r="T15" s="113">
        <f t="shared" si="4"/>
        <v>64.74999999999999</v>
      </c>
      <c r="U15" s="86">
        <f t="shared" si="5"/>
        <v>4</v>
      </c>
      <c r="V15" s="115"/>
      <c r="W15" s="115"/>
      <c r="X15" s="116"/>
      <c r="Y15" s="116"/>
      <c r="Z15" s="113">
        <f t="shared" si="6"/>
        <v>66.125</v>
      </c>
      <c r="AA15" s="124" t="s">
        <v>41</v>
      </c>
    </row>
    <row r="16" spans="1:27" s="117" customFormat="1" ht="36.75" customHeight="1">
      <c r="A16" s="110">
        <f t="shared" si="0"/>
        <v>5</v>
      </c>
      <c r="B16" s="111"/>
      <c r="C16" s="71"/>
      <c r="D16" s="170" t="s">
        <v>229</v>
      </c>
      <c r="E16" s="171" t="s">
        <v>230</v>
      </c>
      <c r="F16" s="172" t="s">
        <v>8</v>
      </c>
      <c r="G16" s="173" t="s">
        <v>231</v>
      </c>
      <c r="H16" s="171" t="s">
        <v>232</v>
      </c>
      <c r="I16" s="172" t="s">
        <v>173</v>
      </c>
      <c r="J16" s="172" t="s">
        <v>174</v>
      </c>
      <c r="K16" s="174" t="s">
        <v>175</v>
      </c>
      <c r="L16" s="112">
        <v>136.5</v>
      </c>
      <c r="M16" s="113">
        <f t="shared" si="1"/>
        <v>68.25</v>
      </c>
      <c r="N16" s="86">
        <f t="shared" si="2"/>
        <v>4</v>
      </c>
      <c r="O16" s="114">
        <v>6.3</v>
      </c>
      <c r="P16" s="114">
        <v>6.2</v>
      </c>
      <c r="Q16" s="114">
        <v>6.5</v>
      </c>
      <c r="R16" s="114">
        <v>6.3</v>
      </c>
      <c r="S16" s="112">
        <f t="shared" si="3"/>
        <v>25.3</v>
      </c>
      <c r="T16" s="113">
        <f t="shared" si="4"/>
        <v>63.25</v>
      </c>
      <c r="U16" s="86">
        <f t="shared" si="5"/>
        <v>6</v>
      </c>
      <c r="V16" s="115"/>
      <c r="W16" s="115"/>
      <c r="X16" s="116"/>
      <c r="Y16" s="116"/>
      <c r="Z16" s="113">
        <f t="shared" si="6"/>
        <v>65.75</v>
      </c>
      <c r="AA16" s="124" t="s">
        <v>41</v>
      </c>
    </row>
    <row r="17" spans="1:27" s="117" customFormat="1" ht="36.75" customHeight="1">
      <c r="A17" s="110">
        <f t="shared" si="0"/>
        <v>6</v>
      </c>
      <c r="B17" s="111"/>
      <c r="C17" s="71"/>
      <c r="D17" s="145" t="s">
        <v>100</v>
      </c>
      <c r="E17" s="118" t="s">
        <v>101</v>
      </c>
      <c r="F17" s="137">
        <v>3</v>
      </c>
      <c r="G17" s="125" t="s">
        <v>102</v>
      </c>
      <c r="H17" s="149" t="s">
        <v>103</v>
      </c>
      <c r="I17" s="137" t="s">
        <v>104</v>
      </c>
      <c r="J17" s="80" t="s">
        <v>98</v>
      </c>
      <c r="K17" s="151" t="s">
        <v>119</v>
      </c>
      <c r="L17" s="112">
        <v>133</v>
      </c>
      <c r="M17" s="113">
        <f t="shared" si="1"/>
        <v>66.5</v>
      </c>
      <c r="N17" s="86">
        <f t="shared" si="2"/>
        <v>6</v>
      </c>
      <c r="O17" s="114">
        <v>6.1</v>
      </c>
      <c r="P17" s="114">
        <v>6.2</v>
      </c>
      <c r="Q17" s="114">
        <v>6.4</v>
      </c>
      <c r="R17" s="114">
        <v>6.1</v>
      </c>
      <c r="S17" s="112">
        <f t="shared" si="3"/>
        <v>24.800000000000004</v>
      </c>
      <c r="T17" s="113">
        <f t="shared" si="4"/>
        <v>62.00000000000001</v>
      </c>
      <c r="U17" s="86">
        <f t="shared" si="5"/>
        <v>7</v>
      </c>
      <c r="V17" s="115"/>
      <c r="W17" s="115"/>
      <c r="X17" s="116"/>
      <c r="Y17" s="116"/>
      <c r="Z17" s="113">
        <f t="shared" si="6"/>
        <v>64.25</v>
      </c>
      <c r="AA17" s="124" t="s">
        <v>41</v>
      </c>
    </row>
    <row r="18" spans="1:27" s="117" customFormat="1" ht="36.75" customHeight="1">
      <c r="A18" s="110">
        <f t="shared" si="0"/>
        <v>7</v>
      </c>
      <c r="B18" s="111"/>
      <c r="C18" s="71"/>
      <c r="D18" s="170" t="s">
        <v>229</v>
      </c>
      <c r="E18" s="171" t="s">
        <v>230</v>
      </c>
      <c r="F18" s="172" t="s">
        <v>8</v>
      </c>
      <c r="G18" s="76" t="s">
        <v>233</v>
      </c>
      <c r="H18" s="204" t="s">
        <v>234</v>
      </c>
      <c r="I18" s="205" t="s">
        <v>235</v>
      </c>
      <c r="J18" s="172" t="s">
        <v>174</v>
      </c>
      <c r="K18" s="174" t="s">
        <v>175</v>
      </c>
      <c r="L18" s="112">
        <v>132</v>
      </c>
      <c r="M18" s="113">
        <f t="shared" si="1"/>
        <v>66</v>
      </c>
      <c r="N18" s="86">
        <f t="shared" si="2"/>
        <v>7</v>
      </c>
      <c r="O18" s="114">
        <v>6.2</v>
      </c>
      <c r="P18" s="114">
        <v>6.3</v>
      </c>
      <c r="Q18" s="114">
        <v>6.1</v>
      </c>
      <c r="R18" s="114">
        <v>6.1</v>
      </c>
      <c r="S18" s="112">
        <f t="shared" si="3"/>
        <v>24.700000000000003</v>
      </c>
      <c r="T18" s="113">
        <f t="shared" si="4"/>
        <v>61.75000000000001</v>
      </c>
      <c r="U18" s="86">
        <f t="shared" si="5"/>
        <v>8</v>
      </c>
      <c r="V18" s="115"/>
      <c r="W18" s="115"/>
      <c r="X18" s="116"/>
      <c r="Y18" s="116"/>
      <c r="Z18" s="113">
        <f t="shared" si="6"/>
        <v>63.875</v>
      </c>
      <c r="AA18" s="124" t="s">
        <v>41</v>
      </c>
    </row>
    <row r="19" spans="1:27" s="117" customFormat="1" ht="36.75" customHeight="1">
      <c r="A19" s="110">
        <f t="shared" si="0"/>
        <v>8</v>
      </c>
      <c r="B19" s="111"/>
      <c r="C19" s="71"/>
      <c r="D19" s="105" t="s">
        <v>265</v>
      </c>
      <c r="E19" s="118" t="s">
        <v>266</v>
      </c>
      <c r="F19" s="119" t="s">
        <v>8</v>
      </c>
      <c r="G19" s="120" t="s">
        <v>267</v>
      </c>
      <c r="H19" s="118" t="s">
        <v>268</v>
      </c>
      <c r="I19" s="119" t="s">
        <v>269</v>
      </c>
      <c r="J19" s="119" t="s">
        <v>270</v>
      </c>
      <c r="K19" s="138" t="s">
        <v>271</v>
      </c>
      <c r="L19" s="112">
        <v>122.5</v>
      </c>
      <c r="M19" s="113">
        <f t="shared" si="1"/>
        <v>61.25</v>
      </c>
      <c r="N19" s="86">
        <f t="shared" si="2"/>
        <v>10</v>
      </c>
      <c r="O19" s="114">
        <v>6.7</v>
      </c>
      <c r="P19" s="114">
        <v>6.5</v>
      </c>
      <c r="Q19" s="114">
        <v>6.3</v>
      </c>
      <c r="R19" s="114">
        <v>6.3</v>
      </c>
      <c r="S19" s="112">
        <f t="shared" si="3"/>
        <v>25.8</v>
      </c>
      <c r="T19" s="113">
        <f t="shared" si="4"/>
        <v>64.5</v>
      </c>
      <c r="U19" s="86">
        <f t="shared" si="5"/>
        <v>5</v>
      </c>
      <c r="V19" s="115"/>
      <c r="W19" s="115"/>
      <c r="X19" s="116"/>
      <c r="Y19" s="116"/>
      <c r="Z19" s="113">
        <f t="shared" si="6"/>
        <v>62.875</v>
      </c>
      <c r="AA19" s="124" t="s">
        <v>41</v>
      </c>
    </row>
    <row r="20" spans="1:27" s="117" customFormat="1" ht="36.75" customHeight="1">
      <c r="A20" s="110">
        <f t="shared" si="0"/>
        <v>9</v>
      </c>
      <c r="B20" s="111"/>
      <c r="C20" s="71"/>
      <c r="D20" s="105" t="s">
        <v>261</v>
      </c>
      <c r="E20" s="118" t="s">
        <v>262</v>
      </c>
      <c r="F20" s="119" t="s">
        <v>8</v>
      </c>
      <c r="G20" s="173" t="s">
        <v>258</v>
      </c>
      <c r="H20" s="118" t="s">
        <v>259</v>
      </c>
      <c r="I20" s="119" t="s">
        <v>253</v>
      </c>
      <c r="J20" s="172" t="s">
        <v>263</v>
      </c>
      <c r="K20" s="187" t="s">
        <v>279</v>
      </c>
      <c r="L20" s="112">
        <v>127.5</v>
      </c>
      <c r="M20" s="113">
        <f t="shared" si="1"/>
        <v>63.75</v>
      </c>
      <c r="N20" s="86">
        <f t="shared" si="2"/>
        <v>9</v>
      </c>
      <c r="O20" s="114">
        <v>6.3</v>
      </c>
      <c r="P20" s="114">
        <v>6</v>
      </c>
      <c r="Q20" s="114">
        <v>6</v>
      </c>
      <c r="R20" s="114">
        <v>6.1</v>
      </c>
      <c r="S20" s="112">
        <f t="shared" si="3"/>
        <v>24.4</v>
      </c>
      <c r="T20" s="113">
        <f t="shared" si="4"/>
        <v>60.99999999999999</v>
      </c>
      <c r="U20" s="86">
        <f t="shared" si="5"/>
        <v>9</v>
      </c>
      <c r="V20" s="115"/>
      <c r="W20" s="115"/>
      <c r="X20" s="116"/>
      <c r="Y20" s="116"/>
      <c r="Z20" s="113">
        <f t="shared" si="6"/>
        <v>62.375</v>
      </c>
      <c r="AA20" s="124" t="s">
        <v>41</v>
      </c>
    </row>
    <row r="21" spans="1:27" s="117" customFormat="1" ht="36.75" customHeight="1">
      <c r="A21" s="110">
        <f t="shared" si="0"/>
        <v>10</v>
      </c>
      <c r="B21" s="111"/>
      <c r="C21" s="71"/>
      <c r="D21" s="145" t="s">
        <v>145</v>
      </c>
      <c r="E21" s="118" t="s">
        <v>177</v>
      </c>
      <c r="F21" s="137" t="s">
        <v>8</v>
      </c>
      <c r="G21" s="156" t="s">
        <v>150</v>
      </c>
      <c r="H21" s="157" t="s">
        <v>146</v>
      </c>
      <c r="I21" s="79" t="s">
        <v>98</v>
      </c>
      <c r="J21" s="80" t="s">
        <v>98</v>
      </c>
      <c r="K21" s="80" t="s">
        <v>105</v>
      </c>
      <c r="L21" s="112">
        <v>131</v>
      </c>
      <c r="M21" s="113">
        <f t="shared" si="1"/>
        <v>65.5</v>
      </c>
      <c r="N21" s="86">
        <f t="shared" si="2"/>
        <v>8</v>
      </c>
      <c r="O21" s="114">
        <v>5.7</v>
      </c>
      <c r="P21" s="114">
        <v>5.8</v>
      </c>
      <c r="Q21" s="114">
        <v>6</v>
      </c>
      <c r="R21" s="114">
        <v>5.8</v>
      </c>
      <c r="S21" s="112">
        <f t="shared" si="3"/>
        <v>23.3</v>
      </c>
      <c r="T21" s="113">
        <f t="shared" si="4"/>
        <v>58.25</v>
      </c>
      <c r="U21" s="86">
        <f t="shared" si="5"/>
        <v>10</v>
      </c>
      <c r="V21" s="115"/>
      <c r="W21" s="115"/>
      <c r="X21" s="116"/>
      <c r="Y21" s="116"/>
      <c r="Z21" s="113">
        <f t="shared" si="6"/>
        <v>61.875</v>
      </c>
      <c r="AA21" s="124" t="s">
        <v>41</v>
      </c>
    </row>
    <row r="22" spans="1:26" s="25" customFormat="1" ht="28.5" customHeight="1">
      <c r="A22" s="26"/>
      <c r="B22" s="27"/>
      <c r="C22" s="28"/>
      <c r="D22" s="42"/>
      <c r="E22" s="3"/>
      <c r="F22" s="4"/>
      <c r="G22" s="5"/>
      <c r="H22" s="43"/>
      <c r="I22" s="44"/>
      <c r="J22" s="4"/>
      <c r="K22" s="6"/>
      <c r="L22" s="29"/>
      <c r="M22" s="30"/>
      <c r="N22" s="31"/>
      <c r="O22" s="29"/>
      <c r="P22" s="30"/>
      <c r="Q22" s="31"/>
      <c r="R22" s="29"/>
      <c r="S22" s="30"/>
      <c r="T22" s="31"/>
      <c r="U22" s="31"/>
      <c r="V22" s="31"/>
      <c r="W22" s="29"/>
      <c r="X22" s="32"/>
      <c r="Y22" s="30"/>
      <c r="Z22" s="33"/>
    </row>
    <row r="23" spans="1:26" ht="28.5" customHeight="1">
      <c r="A23" s="34"/>
      <c r="B23" s="34"/>
      <c r="C23" s="34"/>
      <c r="D23" s="34" t="s">
        <v>17</v>
      </c>
      <c r="E23" s="34"/>
      <c r="F23" s="34"/>
      <c r="G23" s="34"/>
      <c r="H23" s="34"/>
      <c r="J23" s="34"/>
      <c r="K23" s="131" t="s">
        <v>158</v>
      </c>
      <c r="L23" s="35"/>
      <c r="M23" s="36"/>
      <c r="N23" s="34"/>
      <c r="O23" s="37"/>
      <c r="P23" s="38"/>
      <c r="Q23" s="34"/>
      <c r="R23" s="37"/>
      <c r="S23" s="38"/>
      <c r="T23" s="34"/>
      <c r="U23" s="34"/>
      <c r="V23" s="34"/>
      <c r="W23" s="34"/>
      <c r="X23" s="34"/>
      <c r="Y23" s="38"/>
      <c r="Z23" s="34"/>
    </row>
    <row r="24" spans="1:26" ht="28.5" customHeight="1">
      <c r="A24" s="34"/>
      <c r="B24" s="34"/>
      <c r="C24" s="34"/>
      <c r="D24" s="34"/>
      <c r="E24" s="34"/>
      <c r="F24" s="34"/>
      <c r="G24" s="34"/>
      <c r="H24" s="34"/>
      <c r="J24" s="34"/>
      <c r="K24" s="131"/>
      <c r="L24" s="35"/>
      <c r="M24" s="36"/>
      <c r="N24" s="34"/>
      <c r="O24" s="37"/>
      <c r="P24" s="38"/>
      <c r="Q24" s="34"/>
      <c r="R24" s="37"/>
      <c r="S24" s="38"/>
      <c r="T24" s="34"/>
      <c r="U24" s="34"/>
      <c r="V24" s="34"/>
      <c r="W24" s="34"/>
      <c r="X24" s="34"/>
      <c r="Y24" s="38"/>
      <c r="Z24" s="34"/>
    </row>
    <row r="25" spans="1:26" ht="28.5" customHeight="1">
      <c r="A25" s="34"/>
      <c r="B25" s="34"/>
      <c r="C25" s="34"/>
      <c r="D25" s="34" t="s">
        <v>10</v>
      </c>
      <c r="E25" s="34"/>
      <c r="F25" s="34"/>
      <c r="G25" s="34"/>
      <c r="H25" s="34"/>
      <c r="J25" s="34"/>
      <c r="K25" s="131" t="s">
        <v>153</v>
      </c>
      <c r="L25" s="35"/>
      <c r="M25" s="39"/>
      <c r="O25" s="37"/>
      <c r="P25" s="38"/>
      <c r="Q25" s="34"/>
      <c r="R25" s="37"/>
      <c r="S25" s="38"/>
      <c r="T25" s="34"/>
      <c r="U25" s="34"/>
      <c r="V25" s="34"/>
      <c r="W25" s="34"/>
      <c r="X25" s="34"/>
      <c r="Y25" s="38"/>
      <c r="Z25" s="34"/>
    </row>
    <row r="26" spans="1:26" ht="28.5" customHeight="1">
      <c r="A26" s="34"/>
      <c r="B26" s="34"/>
      <c r="C26" s="34"/>
      <c r="D26" s="34"/>
      <c r="E26" s="34"/>
      <c r="F26" s="34"/>
      <c r="G26" s="34"/>
      <c r="H26" s="34"/>
      <c r="J26" s="34"/>
      <c r="K26" s="1"/>
      <c r="L26" s="35"/>
      <c r="M26" s="36"/>
      <c r="N26" s="34"/>
      <c r="O26" s="37"/>
      <c r="P26" s="38"/>
      <c r="Q26" s="34"/>
      <c r="R26" s="37"/>
      <c r="S26" s="38"/>
      <c r="T26" s="34"/>
      <c r="U26" s="34"/>
      <c r="V26" s="34"/>
      <c r="W26" s="34"/>
      <c r="X26" s="34"/>
      <c r="Y26" s="38"/>
      <c r="Z26" s="34"/>
    </row>
    <row r="27" spans="1:26" ht="28.5" customHeight="1">
      <c r="A27" s="34"/>
      <c r="B27" s="34"/>
      <c r="C27" s="34"/>
      <c r="D27" s="34" t="s">
        <v>43</v>
      </c>
      <c r="E27" s="34"/>
      <c r="F27" s="34"/>
      <c r="G27" s="34"/>
      <c r="H27" s="34"/>
      <c r="J27" s="34"/>
      <c r="K27" s="131" t="s">
        <v>154</v>
      </c>
      <c r="L27" s="35"/>
      <c r="M27" s="39"/>
      <c r="O27" s="37"/>
      <c r="P27" s="38"/>
      <c r="Q27" s="34"/>
      <c r="R27" s="37"/>
      <c r="S27" s="38"/>
      <c r="T27" s="34"/>
      <c r="U27" s="34"/>
      <c r="V27" s="34"/>
      <c r="W27" s="34"/>
      <c r="X27" s="34"/>
      <c r="Y27" s="38"/>
      <c r="Z27" s="34"/>
    </row>
  </sheetData>
  <sheetProtection/>
  <mergeCells count="26">
    <mergeCell ref="V9:V11"/>
    <mergeCell ref="W9:W11"/>
    <mergeCell ref="X9:X11"/>
    <mergeCell ref="Y9:Y11"/>
    <mergeCell ref="Z9:Z11"/>
    <mergeCell ref="K9:K11"/>
    <mergeCell ref="L9:N9"/>
    <mergeCell ref="O9:U9"/>
    <mergeCell ref="L10:N10"/>
    <mergeCell ref="O10:U10"/>
    <mergeCell ref="F9:F11"/>
    <mergeCell ref="A1:AA1"/>
    <mergeCell ref="A2:AA2"/>
    <mergeCell ref="A3:AA3"/>
    <mergeCell ref="A4:AA4"/>
    <mergeCell ref="A5:AA5"/>
    <mergeCell ref="A6:AA6"/>
    <mergeCell ref="A9:A11"/>
    <mergeCell ref="B9:B11"/>
    <mergeCell ref="C9:C11"/>
    <mergeCell ref="D9:D11"/>
    <mergeCell ref="E9:E11"/>
    <mergeCell ref="AA9:AA11"/>
    <mergeCell ref="G9:G11"/>
    <mergeCell ref="H9:H11"/>
    <mergeCell ref="I9:I11"/>
  </mergeCells>
  <printOptions/>
  <pageMargins left="0.5118110236220472" right="0.4330708661417323" top="0.29" bottom="0.15748031496062992" header="0.2" footer="0.15748031496062992"/>
  <pageSetup fitToHeight="1" fitToWidth="1" horizontalDpi="600" verticalDpi="600" orientation="landscape" paperSize="9" scale="5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0"/>
  <sheetViews>
    <sheetView view="pageBreakPreview" zoomScale="75" zoomScaleNormal="60" zoomScaleSheetLayoutView="75" zoomScalePageLayoutView="0" workbookViewId="0" topLeftCell="A1">
      <selection activeCell="V9" sqref="V9:V11"/>
    </sheetView>
  </sheetViews>
  <sheetFormatPr defaultColWidth="9.140625" defaultRowHeight="12.75"/>
  <cols>
    <col min="1" max="1" width="5.57421875" style="8" customWidth="1"/>
    <col min="2" max="3" width="4.7109375" style="8" hidden="1" customWidth="1"/>
    <col min="4" max="4" width="19.00390625" style="8" customWidth="1"/>
    <col min="5" max="5" width="10.421875" style="8" customWidth="1"/>
    <col min="6" max="6" width="5.8515625" style="8" customWidth="1"/>
    <col min="7" max="7" width="35.28125" style="8" customWidth="1"/>
    <col min="8" max="8" width="13.421875" style="8" customWidth="1"/>
    <col min="9" max="9" width="16.57421875" style="8" customWidth="1"/>
    <col min="10" max="10" width="12.7109375" style="8" hidden="1" customWidth="1"/>
    <col min="11" max="11" width="23.8515625" style="8" customWidth="1"/>
    <col min="12" max="12" width="8.00390625" style="40" customWidth="1"/>
    <col min="13" max="13" width="10.57421875" style="41" customWidth="1"/>
    <col min="14" max="14" width="6.8515625" style="8" customWidth="1"/>
    <col min="15" max="15" width="6.8515625" style="40" customWidth="1"/>
    <col min="16" max="16" width="6.8515625" style="41" customWidth="1"/>
    <col min="17" max="17" width="6.8515625" style="8" customWidth="1"/>
    <col min="18" max="18" width="6.8515625" style="40" customWidth="1"/>
    <col min="19" max="19" width="8.7109375" style="41" customWidth="1"/>
    <col min="20" max="20" width="10.57421875" style="8" customWidth="1"/>
    <col min="21" max="21" width="5.7109375" style="8" customWidth="1"/>
    <col min="22" max="23" width="4.421875" style="8" customWidth="1"/>
    <col min="24" max="24" width="4.421875" style="8" hidden="1" customWidth="1"/>
    <col min="25" max="25" width="4.421875" style="41" hidden="1" customWidth="1"/>
    <col min="26" max="26" width="11.57421875" style="8" customWidth="1"/>
    <col min="27" max="27" width="9.140625" style="8" customWidth="1"/>
    <col min="28" max="16384" width="9.140625" style="8" customWidth="1"/>
  </cols>
  <sheetData>
    <row r="1" spans="1:27" ht="50.25" customHeight="1">
      <c r="A1" s="212" t="s">
        <v>92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3"/>
      <c r="X1" s="213"/>
      <c r="Y1" s="213"/>
      <c r="Z1" s="213"/>
      <c r="AA1" s="213"/>
    </row>
    <row r="2" spans="1:27" ht="18" customHeight="1">
      <c r="A2" s="245" t="s">
        <v>62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245"/>
      <c r="X2" s="245"/>
      <c r="Y2" s="245"/>
      <c r="Z2" s="245"/>
      <c r="AA2" s="245"/>
    </row>
    <row r="3" spans="1:27" s="9" customFormat="1" ht="15.75" customHeight="1">
      <c r="A3" s="227" t="s">
        <v>18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227"/>
      <c r="U3" s="227"/>
      <c r="V3" s="227"/>
      <c r="W3" s="227"/>
      <c r="X3" s="227"/>
      <c r="Y3" s="227"/>
      <c r="Z3" s="227"/>
      <c r="AA3" s="227"/>
    </row>
    <row r="4" spans="1:27" s="10" customFormat="1" ht="27" customHeight="1">
      <c r="A4" s="215" t="s">
        <v>28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</row>
    <row r="5" spans="1:27" s="11" customFormat="1" ht="27" customHeight="1">
      <c r="A5" s="241" t="s">
        <v>63</v>
      </c>
      <c r="B5" s="241"/>
      <c r="C5" s="241"/>
      <c r="D5" s="241"/>
      <c r="E5" s="241"/>
      <c r="F5" s="241"/>
      <c r="G5" s="241"/>
      <c r="H5" s="241"/>
      <c r="I5" s="241"/>
      <c r="J5" s="241"/>
      <c r="K5" s="241"/>
      <c r="L5" s="241"/>
      <c r="M5" s="241"/>
      <c r="N5" s="241"/>
      <c r="O5" s="241"/>
      <c r="P5" s="241"/>
      <c r="Q5" s="241"/>
      <c r="R5" s="241"/>
      <c r="S5" s="241"/>
      <c r="T5" s="241"/>
      <c r="U5" s="241"/>
      <c r="V5" s="241"/>
      <c r="W5" s="241"/>
      <c r="X5" s="241"/>
      <c r="Y5" s="241"/>
      <c r="Z5" s="241"/>
      <c r="AA5" s="241"/>
    </row>
    <row r="6" spans="1:27" s="106" customFormat="1" ht="18.75" customHeight="1">
      <c r="A6" s="216" t="s">
        <v>303</v>
      </c>
      <c r="B6" s="216"/>
      <c r="C6" s="216"/>
      <c r="D6" s="216"/>
      <c r="E6" s="216"/>
      <c r="F6" s="216"/>
      <c r="G6" s="216"/>
      <c r="H6" s="216"/>
      <c r="I6" s="216"/>
      <c r="J6" s="216"/>
      <c r="K6" s="216"/>
      <c r="L6" s="216"/>
      <c r="M6" s="216"/>
      <c r="N6" s="216"/>
      <c r="O6" s="216"/>
      <c r="P6" s="216"/>
      <c r="Q6" s="216"/>
      <c r="R6" s="216"/>
      <c r="S6" s="216"/>
      <c r="T6" s="216"/>
      <c r="U6" s="216"/>
      <c r="V6" s="216"/>
      <c r="W6" s="216"/>
      <c r="X6" s="216"/>
      <c r="Y6" s="216"/>
      <c r="Z6" s="216"/>
      <c r="AA6" s="216"/>
    </row>
    <row r="7" spans="1:26" ht="3" customHeight="1">
      <c r="A7" s="142"/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</row>
    <row r="8" spans="1:26" s="17" customFormat="1" ht="15" customHeight="1">
      <c r="A8" s="92" t="s">
        <v>73</v>
      </c>
      <c r="B8" s="12"/>
      <c r="C8" s="12"/>
      <c r="D8" s="13"/>
      <c r="E8" s="13"/>
      <c r="F8" s="13"/>
      <c r="G8" s="13"/>
      <c r="H8" s="13"/>
      <c r="I8" s="14"/>
      <c r="J8" s="14"/>
      <c r="K8" s="12"/>
      <c r="L8" s="15"/>
      <c r="M8" s="16"/>
      <c r="O8" s="15"/>
      <c r="P8" s="18"/>
      <c r="R8" s="15"/>
      <c r="S8" s="18"/>
      <c r="Y8" s="70"/>
      <c r="Z8" s="70" t="s">
        <v>195</v>
      </c>
    </row>
    <row r="9" spans="1:27" s="143" customFormat="1" ht="19.5" customHeight="1">
      <c r="A9" s="226" t="s">
        <v>27</v>
      </c>
      <c r="B9" s="229" t="s">
        <v>52</v>
      </c>
      <c r="C9" s="230" t="s">
        <v>13</v>
      </c>
      <c r="D9" s="228" t="s">
        <v>15</v>
      </c>
      <c r="E9" s="228" t="s">
        <v>3</v>
      </c>
      <c r="F9" s="226" t="s">
        <v>14</v>
      </c>
      <c r="G9" s="228" t="s">
        <v>16</v>
      </c>
      <c r="H9" s="228" t="s">
        <v>3</v>
      </c>
      <c r="I9" s="228" t="s">
        <v>4</v>
      </c>
      <c r="J9" s="144"/>
      <c r="K9" s="228" t="s">
        <v>6</v>
      </c>
      <c r="L9" s="235" t="s">
        <v>49</v>
      </c>
      <c r="M9" s="235"/>
      <c r="N9" s="235"/>
      <c r="O9" s="236" t="s">
        <v>19</v>
      </c>
      <c r="P9" s="237"/>
      <c r="Q9" s="237"/>
      <c r="R9" s="237"/>
      <c r="S9" s="237"/>
      <c r="T9" s="237"/>
      <c r="U9" s="238"/>
      <c r="V9" s="229" t="s">
        <v>21</v>
      </c>
      <c r="W9" s="232" t="s">
        <v>93</v>
      </c>
      <c r="X9" s="226"/>
      <c r="Y9" s="229" t="s">
        <v>53</v>
      </c>
      <c r="Z9" s="234" t="s">
        <v>23</v>
      </c>
      <c r="AA9" s="234" t="s">
        <v>24</v>
      </c>
    </row>
    <row r="10" spans="1:27" s="143" customFormat="1" ht="19.5" customHeight="1">
      <c r="A10" s="226"/>
      <c r="B10" s="229"/>
      <c r="C10" s="211"/>
      <c r="D10" s="228"/>
      <c r="E10" s="228"/>
      <c r="F10" s="226"/>
      <c r="G10" s="228"/>
      <c r="H10" s="228"/>
      <c r="I10" s="228"/>
      <c r="J10" s="144"/>
      <c r="K10" s="228"/>
      <c r="L10" s="235" t="s">
        <v>54</v>
      </c>
      <c r="M10" s="235"/>
      <c r="N10" s="235"/>
      <c r="O10" s="236" t="s">
        <v>55</v>
      </c>
      <c r="P10" s="237"/>
      <c r="Q10" s="237"/>
      <c r="R10" s="237"/>
      <c r="S10" s="237"/>
      <c r="T10" s="237"/>
      <c r="U10" s="238"/>
      <c r="V10" s="246"/>
      <c r="W10" s="247"/>
      <c r="X10" s="226"/>
      <c r="Y10" s="229"/>
      <c r="Z10" s="234"/>
      <c r="AA10" s="234"/>
    </row>
    <row r="11" spans="1:27" s="143" customFormat="1" ht="69" customHeight="1">
      <c r="A11" s="226"/>
      <c r="B11" s="229"/>
      <c r="C11" s="231"/>
      <c r="D11" s="228"/>
      <c r="E11" s="228"/>
      <c r="F11" s="226"/>
      <c r="G11" s="228"/>
      <c r="H11" s="228"/>
      <c r="I11" s="228"/>
      <c r="J11" s="144"/>
      <c r="K11" s="228"/>
      <c r="L11" s="107" t="s">
        <v>25</v>
      </c>
      <c r="M11" s="108" t="s">
        <v>26</v>
      </c>
      <c r="N11" s="107" t="s">
        <v>27</v>
      </c>
      <c r="O11" s="109" t="s">
        <v>56</v>
      </c>
      <c r="P11" s="109" t="s">
        <v>57</v>
      </c>
      <c r="Q11" s="109" t="s">
        <v>58</v>
      </c>
      <c r="R11" s="109" t="s">
        <v>59</v>
      </c>
      <c r="S11" s="108" t="s">
        <v>25</v>
      </c>
      <c r="T11" s="107" t="s">
        <v>26</v>
      </c>
      <c r="U11" s="107" t="s">
        <v>27</v>
      </c>
      <c r="V11" s="229"/>
      <c r="W11" s="233"/>
      <c r="X11" s="226"/>
      <c r="Y11" s="229"/>
      <c r="Z11" s="234"/>
      <c r="AA11" s="234"/>
    </row>
    <row r="12" spans="1:27" s="117" customFormat="1" ht="42" customHeight="1">
      <c r="A12" s="110">
        <f>RANK(Z12,Z$12:Z$14,0)</f>
        <v>1</v>
      </c>
      <c r="B12" s="111"/>
      <c r="C12" s="71"/>
      <c r="D12" s="81" t="s">
        <v>122</v>
      </c>
      <c r="E12" s="118" t="s">
        <v>70</v>
      </c>
      <c r="F12" s="119">
        <v>2</v>
      </c>
      <c r="G12" s="120" t="s">
        <v>123</v>
      </c>
      <c r="H12" s="118" t="s">
        <v>90</v>
      </c>
      <c r="I12" s="119" t="s">
        <v>91</v>
      </c>
      <c r="J12" s="119" t="s">
        <v>69</v>
      </c>
      <c r="K12" s="137" t="s">
        <v>67</v>
      </c>
      <c r="L12" s="112">
        <v>192</v>
      </c>
      <c r="M12" s="113">
        <f>L12/2.8-IF($W12=1,0.5,IF($W12=2,1,0))</f>
        <v>68.57142857142857</v>
      </c>
      <c r="N12" s="86">
        <f>RANK(M12,M$12:M$14,0)</f>
        <v>1</v>
      </c>
      <c r="O12" s="114">
        <v>7.2</v>
      </c>
      <c r="P12" s="114">
        <v>7.1</v>
      </c>
      <c r="Q12" s="114">
        <v>6.9</v>
      </c>
      <c r="R12" s="114">
        <v>7.1</v>
      </c>
      <c r="S12" s="112">
        <f>O12+P12+Q12+R12</f>
        <v>28.300000000000004</v>
      </c>
      <c r="T12" s="113">
        <f>S12/0.4-IF($W12=1,0.5,IF($W12=2,1,0))</f>
        <v>70.75</v>
      </c>
      <c r="U12" s="86">
        <f>RANK(T12,T$12:T$14,0)</f>
        <v>1</v>
      </c>
      <c r="V12" s="115"/>
      <c r="W12" s="115"/>
      <c r="X12" s="116"/>
      <c r="Y12" s="116"/>
      <c r="Z12" s="113">
        <f>(M12+T12)/2-IF($V12=1,0.5,IF($V12=2,1.5,0))</f>
        <v>69.66071428571428</v>
      </c>
      <c r="AA12" s="124" t="s">
        <v>41</v>
      </c>
    </row>
    <row r="13" spans="1:27" s="117" customFormat="1" ht="42" customHeight="1">
      <c r="A13" s="110">
        <f>RANK(Z13,Z$12:Z$14,0)</f>
        <v>2</v>
      </c>
      <c r="B13" s="111"/>
      <c r="C13" s="71"/>
      <c r="D13" s="145" t="s">
        <v>308</v>
      </c>
      <c r="E13" s="136" t="s">
        <v>172</v>
      </c>
      <c r="F13" s="137" t="s">
        <v>8</v>
      </c>
      <c r="G13" s="173" t="s">
        <v>159</v>
      </c>
      <c r="H13" s="136" t="s">
        <v>160</v>
      </c>
      <c r="I13" s="137" t="s">
        <v>161</v>
      </c>
      <c r="J13" s="137" t="s">
        <v>162</v>
      </c>
      <c r="K13" s="138" t="s">
        <v>163</v>
      </c>
      <c r="L13" s="112">
        <v>181.5</v>
      </c>
      <c r="M13" s="113">
        <f>L13/2.8-IF($W13=1,0.5,IF($W13=2,1,0))</f>
        <v>64.82142857142857</v>
      </c>
      <c r="N13" s="86">
        <f>RANK(M13,M$12:M$14,0)</f>
        <v>2</v>
      </c>
      <c r="O13" s="114">
        <v>6.3</v>
      </c>
      <c r="P13" s="114">
        <v>6.5</v>
      </c>
      <c r="Q13" s="114">
        <v>6.4</v>
      </c>
      <c r="R13" s="114">
        <v>6.5</v>
      </c>
      <c r="S13" s="112">
        <f>O13+P13+Q13+R13</f>
        <v>25.700000000000003</v>
      </c>
      <c r="T13" s="113">
        <f>S13/0.4-IF($W13=1,0.5,IF($W13=2,1,0))</f>
        <v>64.25</v>
      </c>
      <c r="U13" s="86">
        <f>RANK(T13,T$12:T$14,0)</f>
        <v>2</v>
      </c>
      <c r="V13" s="115"/>
      <c r="W13" s="115"/>
      <c r="X13" s="116"/>
      <c r="Y13" s="116"/>
      <c r="Z13" s="113">
        <f>(M13+T13)/2-IF($V13=1,0.5,IF($V13=2,1.5,0))</f>
        <v>64.53571428571428</v>
      </c>
      <c r="AA13" s="124" t="s">
        <v>41</v>
      </c>
    </row>
    <row r="14" spans="1:27" s="117" customFormat="1" ht="42" customHeight="1">
      <c r="A14" s="110">
        <f>RANK(Z14,Z$12:Z$14,0)</f>
        <v>3</v>
      </c>
      <c r="B14" s="111"/>
      <c r="C14" s="71"/>
      <c r="D14" s="105" t="s">
        <v>272</v>
      </c>
      <c r="E14" s="118" t="s">
        <v>273</v>
      </c>
      <c r="F14" s="119">
        <v>3</v>
      </c>
      <c r="G14" s="120" t="s">
        <v>274</v>
      </c>
      <c r="H14" s="118" t="s">
        <v>275</v>
      </c>
      <c r="I14" s="119" t="s">
        <v>276</v>
      </c>
      <c r="J14" s="119" t="s">
        <v>277</v>
      </c>
      <c r="K14" s="138" t="s">
        <v>175</v>
      </c>
      <c r="L14" s="112">
        <v>180.5</v>
      </c>
      <c r="M14" s="113">
        <f>L14/2.8-IF($W14=1,0.5,IF($W14=2,1,0))</f>
        <v>64.46428571428572</v>
      </c>
      <c r="N14" s="86">
        <f>RANK(M14,M$12:M$14,0)</f>
        <v>3</v>
      </c>
      <c r="O14" s="114">
        <v>6.3</v>
      </c>
      <c r="P14" s="114">
        <v>6</v>
      </c>
      <c r="Q14" s="114">
        <v>6</v>
      </c>
      <c r="R14" s="114">
        <v>6</v>
      </c>
      <c r="S14" s="112">
        <f>O14+P14+Q14+R14</f>
        <v>24.3</v>
      </c>
      <c r="T14" s="113">
        <f>S14/0.4-IF($W14=1,0.5,IF($W14=2,1,0))</f>
        <v>60.75</v>
      </c>
      <c r="U14" s="86">
        <f>RANK(T14,T$12:T$14,0)</f>
        <v>3</v>
      </c>
      <c r="V14" s="115"/>
      <c r="W14" s="115"/>
      <c r="X14" s="116"/>
      <c r="Y14" s="116"/>
      <c r="Z14" s="113">
        <f>(M14+T14)/2-IF($V14=1,0.5,IF($V14=2,1.5,0))</f>
        <v>62.60714285714286</v>
      </c>
      <c r="AA14" s="124" t="s">
        <v>41</v>
      </c>
    </row>
    <row r="15" spans="1:26" s="25" customFormat="1" ht="50.25" customHeight="1">
      <c r="A15" s="26"/>
      <c r="B15" s="27"/>
      <c r="C15" s="28"/>
      <c r="D15" s="42"/>
      <c r="E15" s="3"/>
      <c r="F15" s="4"/>
      <c r="G15" s="5"/>
      <c r="H15" s="43"/>
      <c r="I15" s="44"/>
      <c r="J15" s="4"/>
      <c r="K15" s="6"/>
      <c r="L15" s="29"/>
      <c r="M15" s="30"/>
      <c r="N15" s="31"/>
      <c r="O15" s="29"/>
      <c r="P15" s="30"/>
      <c r="Q15" s="31"/>
      <c r="R15" s="29"/>
      <c r="S15" s="30"/>
      <c r="T15" s="31"/>
      <c r="U15" s="31"/>
      <c r="V15" s="31"/>
      <c r="W15" s="29"/>
      <c r="X15" s="32"/>
      <c r="Y15" s="30"/>
      <c r="Z15" s="33"/>
    </row>
    <row r="16" spans="1:26" ht="34.5" customHeight="1">
      <c r="A16" s="34"/>
      <c r="B16" s="34"/>
      <c r="C16" s="34"/>
      <c r="D16" s="34" t="s">
        <v>17</v>
      </c>
      <c r="E16" s="34"/>
      <c r="F16" s="34"/>
      <c r="G16" s="34"/>
      <c r="H16" s="34"/>
      <c r="J16" s="34"/>
      <c r="K16" s="131" t="s">
        <v>158</v>
      </c>
      <c r="L16" s="35"/>
      <c r="M16" s="36"/>
      <c r="N16" s="34"/>
      <c r="O16" s="37"/>
      <c r="P16" s="38"/>
      <c r="Q16" s="34"/>
      <c r="R16" s="37"/>
      <c r="S16" s="38"/>
      <c r="T16" s="34"/>
      <c r="U16" s="34"/>
      <c r="V16" s="34"/>
      <c r="W16" s="34"/>
      <c r="X16" s="34"/>
      <c r="Y16" s="38"/>
      <c r="Z16" s="34"/>
    </row>
    <row r="17" spans="1:26" ht="34.5" customHeight="1">
      <c r="A17" s="34"/>
      <c r="B17" s="34"/>
      <c r="C17" s="34"/>
      <c r="D17" s="34"/>
      <c r="E17" s="34"/>
      <c r="F17" s="34"/>
      <c r="G17" s="34"/>
      <c r="H17" s="34"/>
      <c r="J17" s="34"/>
      <c r="K17" s="131"/>
      <c r="L17" s="35"/>
      <c r="M17" s="36"/>
      <c r="N17" s="34"/>
      <c r="O17" s="37"/>
      <c r="P17" s="38"/>
      <c r="Q17" s="34"/>
      <c r="R17" s="37"/>
      <c r="S17" s="38"/>
      <c r="T17" s="34"/>
      <c r="U17" s="34"/>
      <c r="V17" s="34"/>
      <c r="W17" s="34"/>
      <c r="X17" s="34"/>
      <c r="Y17" s="38"/>
      <c r="Z17" s="34"/>
    </row>
    <row r="18" spans="1:26" ht="34.5" customHeight="1">
      <c r="A18" s="34"/>
      <c r="B18" s="34"/>
      <c r="C18" s="34"/>
      <c r="D18" s="34" t="s">
        <v>10</v>
      </c>
      <c r="E18" s="34"/>
      <c r="F18" s="34"/>
      <c r="G18" s="34"/>
      <c r="H18" s="34"/>
      <c r="J18" s="34"/>
      <c r="K18" s="131" t="s">
        <v>153</v>
      </c>
      <c r="L18" s="35"/>
      <c r="M18" s="39"/>
      <c r="O18" s="37"/>
      <c r="P18" s="38"/>
      <c r="Q18" s="34"/>
      <c r="R18" s="37"/>
      <c r="S18" s="38"/>
      <c r="T18" s="34"/>
      <c r="U18" s="34"/>
      <c r="V18" s="34"/>
      <c r="W18" s="34"/>
      <c r="X18" s="34"/>
      <c r="Y18" s="38"/>
      <c r="Z18" s="34"/>
    </row>
    <row r="19" spans="1:26" ht="34.5" customHeight="1">
      <c r="A19" s="34"/>
      <c r="B19" s="34"/>
      <c r="C19" s="34"/>
      <c r="D19" s="34"/>
      <c r="E19" s="34"/>
      <c r="F19" s="34"/>
      <c r="G19" s="34"/>
      <c r="H19" s="34"/>
      <c r="J19" s="34"/>
      <c r="K19" s="1"/>
      <c r="L19" s="35"/>
      <c r="M19" s="36"/>
      <c r="N19" s="34"/>
      <c r="O19" s="37"/>
      <c r="P19" s="38"/>
      <c r="Q19" s="34"/>
      <c r="R19" s="37"/>
      <c r="S19" s="38"/>
      <c r="T19" s="34"/>
      <c r="U19" s="34"/>
      <c r="V19" s="34"/>
      <c r="W19" s="34"/>
      <c r="X19" s="34"/>
      <c r="Y19" s="38"/>
      <c r="Z19" s="34"/>
    </row>
    <row r="20" spans="1:26" ht="34.5" customHeight="1">
      <c r="A20" s="34"/>
      <c r="B20" s="34"/>
      <c r="C20" s="34"/>
      <c r="D20" s="34" t="s">
        <v>43</v>
      </c>
      <c r="E20" s="34"/>
      <c r="F20" s="34"/>
      <c r="G20" s="34"/>
      <c r="H20" s="34"/>
      <c r="J20" s="34"/>
      <c r="K20" s="131" t="s">
        <v>154</v>
      </c>
      <c r="L20" s="35"/>
      <c r="M20" s="39"/>
      <c r="O20" s="37"/>
      <c r="P20" s="38"/>
      <c r="Q20" s="34"/>
      <c r="R20" s="37"/>
      <c r="S20" s="38"/>
      <c r="T20" s="34"/>
      <c r="U20" s="34"/>
      <c r="V20" s="34"/>
      <c r="W20" s="34"/>
      <c r="X20" s="34"/>
      <c r="Y20" s="38"/>
      <c r="Z20" s="34"/>
    </row>
  </sheetData>
  <sheetProtection/>
  <mergeCells count="26">
    <mergeCell ref="V9:V11"/>
    <mergeCell ref="W9:W11"/>
    <mergeCell ref="X9:X11"/>
    <mergeCell ref="Y9:Y11"/>
    <mergeCell ref="Z9:Z11"/>
    <mergeCell ref="K9:K11"/>
    <mergeCell ref="L9:N9"/>
    <mergeCell ref="O9:U9"/>
    <mergeCell ref="L10:N10"/>
    <mergeCell ref="O10:U10"/>
    <mergeCell ref="F9:F11"/>
    <mergeCell ref="A1:AA1"/>
    <mergeCell ref="A2:AA2"/>
    <mergeCell ref="A3:AA3"/>
    <mergeCell ref="A4:AA4"/>
    <mergeCell ref="A5:AA5"/>
    <mergeCell ref="A6:AA6"/>
    <mergeCell ref="A9:A11"/>
    <mergeCell ref="B9:B11"/>
    <mergeCell ref="C9:C11"/>
    <mergeCell ref="D9:D11"/>
    <mergeCell ref="E9:E11"/>
    <mergeCell ref="AA9:AA11"/>
    <mergeCell ref="G9:G11"/>
    <mergeCell ref="H9:H11"/>
    <mergeCell ref="I9:I11"/>
  </mergeCells>
  <printOptions/>
  <pageMargins left="0.3" right="0.36" top="0.71" bottom="0.15748031496062992" header="0.2362204724409449" footer="0.15748031496062992"/>
  <pageSetup fitToHeight="1" fitToWidth="1" horizontalDpi="600" verticalDpi="600" orientation="landscape" paperSize="9" scale="6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0"/>
  <sheetViews>
    <sheetView view="pageBreakPreview" zoomScale="75" zoomScaleNormal="60" zoomScaleSheetLayoutView="75" zoomScalePageLayoutView="0" workbookViewId="0" topLeftCell="A1">
      <selection activeCell="Z17" sqref="Z17"/>
    </sheetView>
  </sheetViews>
  <sheetFormatPr defaultColWidth="9.140625" defaultRowHeight="12.75"/>
  <cols>
    <col min="1" max="1" width="5.57421875" style="8" customWidth="1"/>
    <col min="2" max="3" width="4.7109375" style="8" hidden="1" customWidth="1"/>
    <col min="4" max="4" width="19.00390625" style="8" customWidth="1"/>
    <col min="5" max="5" width="10.421875" style="8" customWidth="1"/>
    <col min="6" max="6" width="5.8515625" style="8" customWidth="1"/>
    <col min="7" max="7" width="35.28125" style="8" customWidth="1"/>
    <col min="8" max="8" width="13.421875" style="8" customWidth="1"/>
    <col min="9" max="9" width="16.57421875" style="8" customWidth="1"/>
    <col min="10" max="10" width="12.7109375" style="8" hidden="1" customWidth="1"/>
    <col min="11" max="11" width="23.8515625" style="8" customWidth="1"/>
    <col min="12" max="12" width="8.00390625" style="40" customWidth="1"/>
    <col min="13" max="13" width="10.57421875" style="41" customWidth="1"/>
    <col min="14" max="14" width="6.8515625" style="8" customWidth="1"/>
    <col min="15" max="15" width="6.8515625" style="40" customWidth="1"/>
    <col min="16" max="16" width="6.8515625" style="41" customWidth="1"/>
    <col min="17" max="17" width="6.8515625" style="8" customWidth="1"/>
    <col min="18" max="18" width="6.8515625" style="40" customWidth="1"/>
    <col min="19" max="19" width="8.7109375" style="41" customWidth="1"/>
    <col min="20" max="20" width="10.57421875" style="8" customWidth="1"/>
    <col min="21" max="21" width="5.7109375" style="8" customWidth="1"/>
    <col min="22" max="23" width="4.421875" style="8" customWidth="1"/>
    <col min="24" max="24" width="4.421875" style="8" hidden="1" customWidth="1"/>
    <col min="25" max="25" width="4.421875" style="41" hidden="1" customWidth="1"/>
    <col min="26" max="26" width="11.57421875" style="8" customWidth="1"/>
    <col min="27" max="27" width="9.140625" style="8" customWidth="1"/>
    <col min="28" max="16384" width="9.140625" style="8" customWidth="1"/>
  </cols>
  <sheetData>
    <row r="1" spans="1:27" ht="50.25" customHeight="1">
      <c r="A1" s="212" t="s">
        <v>92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3"/>
      <c r="X1" s="213"/>
      <c r="Y1" s="213"/>
      <c r="Z1" s="213"/>
      <c r="AA1" s="213"/>
    </row>
    <row r="2" spans="1:27" ht="18" customHeight="1">
      <c r="A2" s="245" t="s">
        <v>125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48"/>
      <c r="X2" s="248"/>
      <c r="Y2" s="248"/>
      <c r="Z2" s="248"/>
      <c r="AA2" s="248"/>
    </row>
    <row r="3" spans="1:27" s="9" customFormat="1" ht="15.75" customHeight="1">
      <c r="A3" s="227" t="s">
        <v>18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227"/>
      <c r="U3" s="227"/>
      <c r="V3" s="227"/>
      <c r="W3" s="227"/>
      <c r="X3" s="227"/>
      <c r="Y3" s="227"/>
      <c r="Z3" s="227"/>
      <c r="AA3" s="227"/>
    </row>
    <row r="4" spans="1:27" s="10" customFormat="1" ht="27" customHeight="1">
      <c r="A4" s="215" t="s">
        <v>28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</row>
    <row r="5" spans="1:27" s="11" customFormat="1" ht="27" customHeight="1">
      <c r="A5" s="241" t="s">
        <v>126</v>
      </c>
      <c r="B5" s="241"/>
      <c r="C5" s="241"/>
      <c r="D5" s="241"/>
      <c r="E5" s="241"/>
      <c r="F5" s="241"/>
      <c r="G5" s="241"/>
      <c r="H5" s="241"/>
      <c r="I5" s="241"/>
      <c r="J5" s="241"/>
      <c r="K5" s="241"/>
      <c r="L5" s="241"/>
      <c r="M5" s="241"/>
      <c r="N5" s="241"/>
      <c r="O5" s="241"/>
      <c r="P5" s="241"/>
      <c r="Q5" s="241"/>
      <c r="R5" s="241"/>
      <c r="S5" s="241"/>
      <c r="T5" s="241"/>
      <c r="U5" s="241"/>
      <c r="V5" s="241"/>
      <c r="W5" s="241"/>
      <c r="X5" s="241"/>
      <c r="Y5" s="241"/>
      <c r="Z5" s="241"/>
      <c r="AA5" s="241"/>
    </row>
    <row r="6" spans="1:27" s="106" customFormat="1" ht="18.75" customHeight="1">
      <c r="A6" s="216" t="s">
        <v>303</v>
      </c>
      <c r="B6" s="216"/>
      <c r="C6" s="216"/>
      <c r="D6" s="216"/>
      <c r="E6" s="216"/>
      <c r="F6" s="216"/>
      <c r="G6" s="216"/>
      <c r="H6" s="216"/>
      <c r="I6" s="216"/>
      <c r="J6" s="216"/>
      <c r="K6" s="216"/>
      <c r="L6" s="216"/>
      <c r="M6" s="216"/>
      <c r="N6" s="216"/>
      <c r="O6" s="216"/>
      <c r="P6" s="216"/>
      <c r="Q6" s="216"/>
      <c r="R6" s="216"/>
      <c r="S6" s="216"/>
      <c r="T6" s="216"/>
      <c r="U6" s="216"/>
      <c r="V6" s="216"/>
      <c r="W6" s="216"/>
      <c r="X6" s="216"/>
      <c r="Y6" s="216"/>
      <c r="Z6" s="216"/>
      <c r="AA6" s="216"/>
    </row>
    <row r="7" spans="1:26" ht="3" customHeight="1">
      <c r="A7" s="146"/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6"/>
    </row>
    <row r="8" spans="1:26" s="17" customFormat="1" ht="15" customHeight="1">
      <c r="A8" s="92" t="s">
        <v>73</v>
      </c>
      <c r="B8" s="12"/>
      <c r="C8" s="12"/>
      <c r="D8" s="13"/>
      <c r="E8" s="13"/>
      <c r="F8" s="13"/>
      <c r="G8" s="13"/>
      <c r="H8" s="13"/>
      <c r="I8" s="14"/>
      <c r="J8" s="14"/>
      <c r="K8" s="12"/>
      <c r="L8" s="15"/>
      <c r="M8" s="16"/>
      <c r="O8" s="15"/>
      <c r="P8" s="18"/>
      <c r="R8" s="15"/>
      <c r="S8" s="18"/>
      <c r="Y8" s="70"/>
      <c r="Z8" s="70" t="s">
        <v>195</v>
      </c>
    </row>
    <row r="9" spans="1:27" s="147" customFormat="1" ht="19.5" customHeight="1">
      <c r="A9" s="226" t="s">
        <v>27</v>
      </c>
      <c r="B9" s="229" t="s">
        <v>52</v>
      </c>
      <c r="C9" s="230" t="s">
        <v>13</v>
      </c>
      <c r="D9" s="228" t="s">
        <v>15</v>
      </c>
      <c r="E9" s="228" t="s">
        <v>3</v>
      </c>
      <c r="F9" s="226" t="s">
        <v>14</v>
      </c>
      <c r="G9" s="228" t="s">
        <v>16</v>
      </c>
      <c r="H9" s="228" t="s">
        <v>3</v>
      </c>
      <c r="I9" s="228" t="s">
        <v>4</v>
      </c>
      <c r="J9" s="148"/>
      <c r="K9" s="228" t="s">
        <v>6</v>
      </c>
      <c r="L9" s="235" t="s">
        <v>49</v>
      </c>
      <c r="M9" s="235"/>
      <c r="N9" s="235"/>
      <c r="O9" s="236" t="s">
        <v>19</v>
      </c>
      <c r="P9" s="237"/>
      <c r="Q9" s="237"/>
      <c r="R9" s="237"/>
      <c r="S9" s="237"/>
      <c r="T9" s="237"/>
      <c r="U9" s="238"/>
      <c r="V9" s="229" t="s">
        <v>21</v>
      </c>
      <c r="W9" s="232" t="s">
        <v>93</v>
      </c>
      <c r="X9" s="226"/>
      <c r="Y9" s="229" t="s">
        <v>53</v>
      </c>
      <c r="Z9" s="234" t="s">
        <v>23</v>
      </c>
      <c r="AA9" s="234" t="s">
        <v>24</v>
      </c>
    </row>
    <row r="10" spans="1:27" s="147" customFormat="1" ht="19.5" customHeight="1">
      <c r="A10" s="226"/>
      <c r="B10" s="229"/>
      <c r="C10" s="211"/>
      <c r="D10" s="228"/>
      <c r="E10" s="228"/>
      <c r="F10" s="226"/>
      <c r="G10" s="228"/>
      <c r="H10" s="228"/>
      <c r="I10" s="228"/>
      <c r="J10" s="148"/>
      <c r="K10" s="228"/>
      <c r="L10" s="235" t="s">
        <v>54</v>
      </c>
      <c r="M10" s="235"/>
      <c r="N10" s="235"/>
      <c r="O10" s="236" t="s">
        <v>55</v>
      </c>
      <c r="P10" s="237"/>
      <c r="Q10" s="237"/>
      <c r="R10" s="237"/>
      <c r="S10" s="237"/>
      <c r="T10" s="237"/>
      <c r="U10" s="238"/>
      <c r="V10" s="246"/>
      <c r="W10" s="247"/>
      <c r="X10" s="226"/>
      <c r="Y10" s="229"/>
      <c r="Z10" s="234"/>
      <c r="AA10" s="234"/>
    </row>
    <row r="11" spans="1:27" s="147" customFormat="1" ht="69" customHeight="1">
      <c r="A11" s="226"/>
      <c r="B11" s="229"/>
      <c r="C11" s="231"/>
      <c r="D11" s="228"/>
      <c r="E11" s="228"/>
      <c r="F11" s="226"/>
      <c r="G11" s="228"/>
      <c r="H11" s="228"/>
      <c r="I11" s="228"/>
      <c r="J11" s="148"/>
      <c r="K11" s="228"/>
      <c r="L11" s="107" t="s">
        <v>25</v>
      </c>
      <c r="M11" s="108" t="s">
        <v>26</v>
      </c>
      <c r="N11" s="107" t="s">
        <v>27</v>
      </c>
      <c r="O11" s="109" t="s">
        <v>56</v>
      </c>
      <c r="P11" s="109" t="s">
        <v>57</v>
      </c>
      <c r="Q11" s="109" t="s">
        <v>58</v>
      </c>
      <c r="R11" s="109" t="s">
        <v>59</v>
      </c>
      <c r="S11" s="108" t="s">
        <v>25</v>
      </c>
      <c r="T11" s="107" t="s">
        <v>26</v>
      </c>
      <c r="U11" s="107" t="s">
        <v>27</v>
      </c>
      <c r="V11" s="229"/>
      <c r="W11" s="233"/>
      <c r="X11" s="226"/>
      <c r="Y11" s="229"/>
      <c r="Z11" s="234"/>
      <c r="AA11" s="234"/>
    </row>
    <row r="12" spans="1:27" s="117" customFormat="1" ht="42" customHeight="1">
      <c r="A12" s="110">
        <f>RANK(Z12,Z$12:Z$14,0)</f>
        <v>1</v>
      </c>
      <c r="B12" s="111"/>
      <c r="C12" s="71"/>
      <c r="D12" s="105" t="s">
        <v>96</v>
      </c>
      <c r="E12" s="118" t="s">
        <v>97</v>
      </c>
      <c r="F12" s="119" t="s">
        <v>9</v>
      </c>
      <c r="G12" s="120" t="s">
        <v>176</v>
      </c>
      <c r="H12" s="175" t="s">
        <v>144</v>
      </c>
      <c r="I12" s="119" t="s">
        <v>98</v>
      </c>
      <c r="J12" s="119" t="s">
        <v>98</v>
      </c>
      <c r="K12" s="151" t="s">
        <v>119</v>
      </c>
      <c r="L12" s="112">
        <v>192</v>
      </c>
      <c r="M12" s="113">
        <f>L12/2.8-IF($W12=1,0.5,IF($W12=2,1,0))</f>
        <v>68.57142857142857</v>
      </c>
      <c r="N12" s="86">
        <f>RANK(M12,M$12:M$14,0)</f>
        <v>1</v>
      </c>
      <c r="O12" s="114">
        <v>6.8</v>
      </c>
      <c r="P12" s="114">
        <v>6.7</v>
      </c>
      <c r="Q12" s="114">
        <v>7.1</v>
      </c>
      <c r="R12" s="114">
        <v>6.8</v>
      </c>
      <c r="S12" s="112">
        <f>O12+P12+Q12+R12</f>
        <v>27.400000000000002</v>
      </c>
      <c r="T12" s="113">
        <f>S12/0.4-IF($W12=1,0.5,IF($W12=2,1,0))</f>
        <v>68.5</v>
      </c>
      <c r="U12" s="86">
        <f>RANK(T12,T$12:T$14,0)</f>
        <v>1</v>
      </c>
      <c r="V12" s="115"/>
      <c r="W12" s="115"/>
      <c r="X12" s="116"/>
      <c r="Y12" s="116"/>
      <c r="Z12" s="113">
        <f>(M12+T12)/2-IF($V12=1,0.5,IF($V12=2,1.5,0))</f>
        <v>68.53571428571428</v>
      </c>
      <c r="AA12" s="124" t="s">
        <v>41</v>
      </c>
    </row>
    <row r="13" spans="1:27" s="117" customFormat="1" ht="42" customHeight="1">
      <c r="A13" s="110">
        <f>RANK(Z13,Z$12:Z$14,0)</f>
        <v>2</v>
      </c>
      <c r="B13" s="111"/>
      <c r="C13" s="71"/>
      <c r="D13" s="170" t="s">
        <v>221</v>
      </c>
      <c r="E13" s="171" t="s">
        <v>222</v>
      </c>
      <c r="F13" s="172" t="s">
        <v>8</v>
      </c>
      <c r="G13" s="173" t="s">
        <v>223</v>
      </c>
      <c r="H13" s="171" t="s">
        <v>224</v>
      </c>
      <c r="I13" s="172" t="s">
        <v>225</v>
      </c>
      <c r="J13" s="172" t="s">
        <v>38</v>
      </c>
      <c r="K13" s="174" t="s">
        <v>226</v>
      </c>
      <c r="L13" s="112">
        <v>191</v>
      </c>
      <c r="M13" s="113">
        <f>L13/2.8-IF($W13=1,0.5,IF($W13=2,1,0))</f>
        <v>68.21428571428572</v>
      </c>
      <c r="N13" s="86">
        <f>RANK(M13,M$12:M$14,0)</f>
        <v>2</v>
      </c>
      <c r="O13" s="114">
        <v>6.3</v>
      </c>
      <c r="P13" s="114">
        <v>6.3</v>
      </c>
      <c r="Q13" s="114">
        <v>6.5</v>
      </c>
      <c r="R13" s="114">
        <v>6.4</v>
      </c>
      <c r="S13" s="112">
        <f>O13+P13+Q13+R13</f>
        <v>25.5</v>
      </c>
      <c r="T13" s="113">
        <f>S13/0.4-IF($W13=1,0.5,IF($W13=2,1,0))</f>
        <v>63.75</v>
      </c>
      <c r="U13" s="86">
        <f>RANK(T13,T$12:T$14,0)</f>
        <v>2</v>
      </c>
      <c r="V13" s="115"/>
      <c r="W13" s="115"/>
      <c r="X13" s="116"/>
      <c r="Y13" s="116"/>
      <c r="Z13" s="113">
        <f>(M13+T13)/2-IF($V13=1,0.5,IF($V13=2,1.5,0))</f>
        <v>65.98214285714286</v>
      </c>
      <c r="AA13" s="124" t="s">
        <v>41</v>
      </c>
    </row>
    <row r="14" spans="1:27" s="117" customFormat="1" ht="42" customHeight="1">
      <c r="A14" s="110">
        <f>RANK(Z14,Z$12:Z$14,0)</f>
        <v>3</v>
      </c>
      <c r="B14" s="111"/>
      <c r="C14" s="71"/>
      <c r="D14" s="170" t="s">
        <v>178</v>
      </c>
      <c r="E14" s="78" t="s">
        <v>106</v>
      </c>
      <c r="F14" s="161" t="s">
        <v>8</v>
      </c>
      <c r="G14" s="125" t="s">
        <v>107</v>
      </c>
      <c r="H14" s="162" t="s">
        <v>108</v>
      </c>
      <c r="I14" s="79" t="s">
        <v>98</v>
      </c>
      <c r="J14" s="172" t="s">
        <v>98</v>
      </c>
      <c r="K14" s="174" t="s">
        <v>112</v>
      </c>
      <c r="L14" s="112">
        <v>189</v>
      </c>
      <c r="M14" s="113">
        <f>L14/2.8-IF($W14=1,0.5,IF($W14=2,1,0))</f>
        <v>67.5</v>
      </c>
      <c r="N14" s="86">
        <f>RANK(M14,M$12:M$14,0)</f>
        <v>3</v>
      </c>
      <c r="O14" s="114">
        <v>5.8</v>
      </c>
      <c r="P14" s="114">
        <v>5.8</v>
      </c>
      <c r="Q14" s="114">
        <v>6.3</v>
      </c>
      <c r="R14" s="114">
        <v>5.9</v>
      </c>
      <c r="S14" s="112">
        <f>O14+P14+Q14+R14</f>
        <v>23.799999999999997</v>
      </c>
      <c r="T14" s="113">
        <f>S14/0.4-IF($W14=1,0.5,IF($W14=2,1,0))</f>
        <v>59.49999999999999</v>
      </c>
      <c r="U14" s="86">
        <f>RANK(T14,T$12:T$14,0)</f>
        <v>3</v>
      </c>
      <c r="V14" s="115"/>
      <c r="W14" s="115"/>
      <c r="X14" s="116"/>
      <c r="Y14" s="116"/>
      <c r="Z14" s="113">
        <f>(M14+T14)/2-IF($V14=1,0.5,IF($V14=2,1.5,0))</f>
        <v>63.5</v>
      </c>
      <c r="AA14" s="124" t="s">
        <v>41</v>
      </c>
    </row>
    <row r="15" spans="1:26" s="25" customFormat="1" ht="50.25" customHeight="1">
      <c r="A15" s="26"/>
      <c r="B15" s="27"/>
      <c r="C15" s="28"/>
      <c r="D15" s="42"/>
      <c r="E15" s="3"/>
      <c r="F15" s="4"/>
      <c r="G15" s="5"/>
      <c r="H15" s="43"/>
      <c r="I15" s="44"/>
      <c r="J15" s="4"/>
      <c r="K15" s="6"/>
      <c r="L15" s="29"/>
      <c r="M15" s="30"/>
      <c r="N15" s="31"/>
      <c r="O15" s="29"/>
      <c r="P15" s="30"/>
      <c r="Q15" s="31"/>
      <c r="R15" s="29"/>
      <c r="S15" s="30"/>
      <c r="T15" s="31"/>
      <c r="U15" s="31"/>
      <c r="V15" s="31"/>
      <c r="W15" s="29"/>
      <c r="X15" s="32"/>
      <c r="Y15" s="30"/>
      <c r="Z15" s="33"/>
    </row>
    <row r="16" spans="1:26" ht="34.5" customHeight="1">
      <c r="A16" s="34"/>
      <c r="B16" s="34"/>
      <c r="C16" s="34"/>
      <c r="D16" s="34" t="s">
        <v>17</v>
      </c>
      <c r="E16" s="34"/>
      <c r="F16" s="34"/>
      <c r="G16" s="34"/>
      <c r="H16" s="34"/>
      <c r="J16" s="34"/>
      <c r="K16" s="131" t="s">
        <v>158</v>
      </c>
      <c r="L16" s="35"/>
      <c r="M16" s="36"/>
      <c r="N16" s="34"/>
      <c r="O16" s="37"/>
      <c r="P16" s="38"/>
      <c r="Q16" s="34"/>
      <c r="R16" s="37"/>
      <c r="S16" s="38"/>
      <c r="T16" s="34"/>
      <c r="U16" s="34"/>
      <c r="V16" s="34"/>
      <c r="W16" s="34"/>
      <c r="X16" s="34"/>
      <c r="Y16" s="38"/>
      <c r="Z16" s="34"/>
    </row>
    <row r="17" spans="1:26" ht="34.5" customHeight="1">
      <c r="A17" s="34"/>
      <c r="B17" s="34"/>
      <c r="C17" s="34"/>
      <c r="D17" s="34"/>
      <c r="E17" s="34"/>
      <c r="F17" s="34"/>
      <c r="G17" s="34"/>
      <c r="H17" s="34"/>
      <c r="J17" s="34"/>
      <c r="K17" s="131"/>
      <c r="L17" s="35"/>
      <c r="M17" s="36"/>
      <c r="N17" s="34"/>
      <c r="O17" s="37"/>
      <c r="P17" s="38"/>
      <c r="Q17" s="34"/>
      <c r="R17" s="37"/>
      <c r="S17" s="38"/>
      <c r="T17" s="34"/>
      <c r="U17" s="34"/>
      <c r="V17" s="34"/>
      <c r="W17" s="34"/>
      <c r="X17" s="34"/>
      <c r="Y17" s="38"/>
      <c r="Z17" s="34"/>
    </row>
    <row r="18" spans="1:26" ht="34.5" customHeight="1">
      <c r="A18" s="34"/>
      <c r="B18" s="34"/>
      <c r="C18" s="34"/>
      <c r="D18" s="34" t="s">
        <v>10</v>
      </c>
      <c r="E18" s="34"/>
      <c r="F18" s="34"/>
      <c r="G18" s="34"/>
      <c r="H18" s="34"/>
      <c r="J18" s="34"/>
      <c r="K18" s="131" t="s">
        <v>153</v>
      </c>
      <c r="L18" s="35"/>
      <c r="M18" s="39"/>
      <c r="O18" s="37"/>
      <c r="P18" s="38"/>
      <c r="Q18" s="34"/>
      <c r="R18" s="37"/>
      <c r="S18" s="38"/>
      <c r="T18" s="34"/>
      <c r="U18" s="34"/>
      <c r="V18" s="34"/>
      <c r="W18" s="34"/>
      <c r="X18" s="34"/>
      <c r="Y18" s="38"/>
      <c r="Z18" s="34"/>
    </row>
    <row r="19" spans="1:26" ht="34.5" customHeight="1">
      <c r="A19" s="34"/>
      <c r="B19" s="34"/>
      <c r="C19" s="34"/>
      <c r="D19" s="34"/>
      <c r="E19" s="34"/>
      <c r="F19" s="34"/>
      <c r="G19" s="34"/>
      <c r="H19" s="34"/>
      <c r="J19" s="34"/>
      <c r="K19" s="1"/>
      <c r="L19" s="35"/>
      <c r="M19" s="36"/>
      <c r="N19" s="34"/>
      <c r="O19" s="37"/>
      <c r="P19" s="38"/>
      <c r="Q19" s="34"/>
      <c r="R19" s="37"/>
      <c r="S19" s="38"/>
      <c r="T19" s="34"/>
      <c r="U19" s="34"/>
      <c r="V19" s="34"/>
      <c r="W19" s="34"/>
      <c r="X19" s="34"/>
      <c r="Y19" s="38"/>
      <c r="Z19" s="34"/>
    </row>
    <row r="20" spans="1:26" ht="34.5" customHeight="1">
      <c r="A20" s="34"/>
      <c r="B20" s="34"/>
      <c r="C20" s="34"/>
      <c r="D20" s="34" t="s">
        <v>43</v>
      </c>
      <c r="E20" s="34"/>
      <c r="F20" s="34"/>
      <c r="G20" s="34"/>
      <c r="H20" s="34"/>
      <c r="J20" s="34"/>
      <c r="K20" s="131" t="s">
        <v>154</v>
      </c>
      <c r="L20" s="35"/>
      <c r="M20" s="39"/>
      <c r="O20" s="37"/>
      <c r="P20" s="38"/>
      <c r="Q20" s="34"/>
      <c r="R20" s="37"/>
      <c r="S20" s="38"/>
      <c r="T20" s="34"/>
      <c r="U20" s="34"/>
      <c r="V20" s="34"/>
      <c r="W20" s="34"/>
      <c r="X20" s="34"/>
      <c r="Y20" s="38"/>
      <c r="Z20" s="34"/>
    </row>
  </sheetData>
  <sheetProtection/>
  <mergeCells count="26">
    <mergeCell ref="V9:V11"/>
    <mergeCell ref="W9:W11"/>
    <mergeCell ref="X9:X11"/>
    <mergeCell ref="Y9:Y11"/>
    <mergeCell ref="Z9:Z11"/>
    <mergeCell ref="K9:K11"/>
    <mergeCell ref="L9:N9"/>
    <mergeCell ref="O9:U9"/>
    <mergeCell ref="L10:N10"/>
    <mergeCell ref="O10:U10"/>
    <mergeCell ref="F9:F11"/>
    <mergeCell ref="A1:AA1"/>
    <mergeCell ref="A2:AA2"/>
    <mergeCell ref="A3:AA3"/>
    <mergeCell ref="A4:AA4"/>
    <mergeCell ref="A5:AA5"/>
    <mergeCell ref="A6:AA6"/>
    <mergeCell ref="A9:A11"/>
    <mergeCell ref="B9:B11"/>
    <mergeCell ref="C9:C11"/>
    <mergeCell ref="D9:D11"/>
    <mergeCell ref="E9:E11"/>
    <mergeCell ref="AA9:AA11"/>
    <mergeCell ref="G9:G11"/>
    <mergeCell ref="H9:H11"/>
    <mergeCell ref="I9:I11"/>
  </mergeCells>
  <printOptions/>
  <pageMargins left="0.5511811023622047" right="0.5511811023622047" top="0.7086614173228347" bottom="0.15748031496062992" header="0.2362204724409449" footer="0.15748031496062992"/>
  <pageSetup fitToHeight="1" fitToWidth="1" horizontalDpi="600" verticalDpi="600" orientation="landscape" paperSize="9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</dc:creator>
  <cp:keywords/>
  <dc:description/>
  <cp:lastModifiedBy> </cp:lastModifiedBy>
  <cp:lastPrinted>2022-05-29T16:30:55Z</cp:lastPrinted>
  <dcterms:created xsi:type="dcterms:W3CDTF">2015-04-26T07:55:09Z</dcterms:created>
  <dcterms:modified xsi:type="dcterms:W3CDTF">2022-05-30T13:45:52Z</dcterms:modified>
  <cp:category/>
  <cp:version/>
  <cp:contentType/>
  <cp:contentStatus/>
</cp:coreProperties>
</file>